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" sheetId="1" r:id="rId1"/>
  </sheets>
  <definedNames>
    <definedName name="_xlnm.Print_Area" localSheetId="0">'A'!$B$7:$R$109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<sst xmlns="http://schemas.openxmlformats.org/spreadsheetml/2006/main" count="379" uniqueCount="140">
  <si>
    <t>Speed =</t>
  </si>
  <si>
    <t>MPH</t>
  </si>
  <si>
    <t>Distance =</t>
  </si>
  <si>
    <t>feet</t>
  </si>
  <si>
    <t>60-0</t>
  </si>
  <si>
    <t>80-0</t>
  </si>
  <si>
    <t>100-0</t>
  </si>
  <si>
    <t>Distance in feet</t>
  </si>
  <si>
    <t>Braking Distance</t>
  </si>
  <si>
    <t>Braking From Speed</t>
  </si>
  <si>
    <t>NOTES</t>
  </si>
  <si>
    <t>G</t>
  </si>
  <si>
    <t>Normalized to:</t>
  </si>
  <si>
    <t>Mag</t>
  </si>
  <si>
    <t>Month/Yr</t>
  </si>
  <si>
    <t>Model year</t>
  </si>
  <si>
    <t>Make</t>
  </si>
  <si>
    <t>Model</t>
  </si>
  <si>
    <t>RT</t>
  </si>
  <si>
    <t>2/07</t>
  </si>
  <si>
    <t>Acura</t>
  </si>
  <si>
    <t>TL Type S</t>
  </si>
  <si>
    <t>MT</t>
  </si>
  <si>
    <t>5/06</t>
  </si>
  <si>
    <t>Audi</t>
  </si>
  <si>
    <t>Q7 4.2 ASI Quattro</t>
  </si>
  <si>
    <t>8/06</t>
  </si>
  <si>
    <t>RS4</t>
  </si>
  <si>
    <t>S6</t>
  </si>
  <si>
    <t>S8</t>
  </si>
  <si>
    <t>11/06</t>
  </si>
  <si>
    <t>1/07</t>
  </si>
  <si>
    <t>TT 3.2 Quattro</t>
  </si>
  <si>
    <t>10/06</t>
  </si>
  <si>
    <t>Bentley</t>
  </si>
  <si>
    <t>Arnage R</t>
  </si>
  <si>
    <t>7/06</t>
  </si>
  <si>
    <t>BMW</t>
  </si>
  <si>
    <t>550i</t>
  </si>
  <si>
    <t>750i</t>
  </si>
  <si>
    <t>6/06</t>
  </si>
  <si>
    <t>M Roadster</t>
  </si>
  <si>
    <t>M5</t>
  </si>
  <si>
    <t>X5 4.8iS</t>
  </si>
  <si>
    <t>9/06</t>
  </si>
  <si>
    <t>Z4 M Coupe</t>
  </si>
  <si>
    <t>Bugatti</t>
  </si>
  <si>
    <t>Veyron 16.4</t>
  </si>
  <si>
    <t>2/06</t>
  </si>
  <si>
    <t>Cadillac</t>
  </si>
  <si>
    <t>XLR-V</t>
  </si>
  <si>
    <t>Chevrolet</t>
  </si>
  <si>
    <t>Blazer SS</t>
  </si>
  <si>
    <t>Corvette Z06</t>
  </si>
  <si>
    <t>12/06</t>
  </si>
  <si>
    <t>Corvette Z51</t>
  </si>
  <si>
    <t>Chrysler</t>
  </si>
  <si>
    <t>300 C</t>
  </si>
  <si>
    <t>Dodge</t>
  </si>
  <si>
    <t>Ram SRT10 Pickup</t>
  </si>
  <si>
    <t>RT said 100-0</t>
  </si>
  <si>
    <t>Viper SRT10</t>
  </si>
  <si>
    <t>Viper SRT10 Coupe</t>
  </si>
  <si>
    <t>Ferrari</t>
  </si>
  <si>
    <t>599 GTB Fiorano</t>
  </si>
  <si>
    <t xml:space="preserve">F430  </t>
  </si>
  <si>
    <t>F430 F1</t>
  </si>
  <si>
    <t>Ford</t>
  </si>
  <si>
    <t>Escape Hybrid FWD</t>
  </si>
  <si>
    <t>Escape XLT FWD</t>
  </si>
  <si>
    <t>GT</t>
  </si>
  <si>
    <t>Mustang GT/CS</t>
  </si>
  <si>
    <t>Shelby GT500</t>
  </si>
  <si>
    <t>Honda</t>
  </si>
  <si>
    <t>Civic EX NAVI</t>
  </si>
  <si>
    <t>Civic Hybrid NAVI</t>
  </si>
  <si>
    <t>Infiniti</t>
  </si>
  <si>
    <t>FX45</t>
  </si>
  <si>
    <t>G35 Sport</t>
  </si>
  <si>
    <t>Jaguar</t>
  </si>
  <si>
    <t>XK Coupe</t>
  </si>
  <si>
    <t>XKR</t>
  </si>
  <si>
    <t>Jeep</t>
  </si>
  <si>
    <t>Grand Cherokee SRT8</t>
  </si>
  <si>
    <t>Lamborghini</t>
  </si>
  <si>
    <t>Gallardo</t>
  </si>
  <si>
    <t>Gallardo Spyder</t>
  </si>
  <si>
    <t>Murcielago LP640 Coupe</t>
  </si>
  <si>
    <t>Land Rover</t>
  </si>
  <si>
    <t>Range Rover Sport Supercharged</t>
  </si>
  <si>
    <t>Lexus</t>
  </si>
  <si>
    <t>ES350</t>
  </si>
  <si>
    <t>GS450h</t>
  </si>
  <si>
    <t>IS350</t>
  </si>
  <si>
    <t>LS460</t>
  </si>
  <si>
    <t>Mazda</t>
  </si>
  <si>
    <t>Mazdaspeed3</t>
  </si>
  <si>
    <t>Mercedes Benz</t>
  </si>
  <si>
    <t>C350 Sport</t>
  </si>
  <si>
    <t>E350 Sport</t>
  </si>
  <si>
    <t>E550</t>
  </si>
  <si>
    <t>E63 AMG</t>
  </si>
  <si>
    <t>S550</t>
  </si>
  <si>
    <t>Mitsubishi</t>
  </si>
  <si>
    <t>Eclipse Spyder GT</t>
  </si>
  <si>
    <t>Lancer Evolution MR</t>
  </si>
  <si>
    <t>Porsche</t>
  </si>
  <si>
    <t>911 Carrera 4S</t>
  </si>
  <si>
    <t>911 Turbo</t>
  </si>
  <si>
    <t>Cayenne Turbo</t>
  </si>
  <si>
    <t>Cayman</t>
  </si>
  <si>
    <t>Cayman S</t>
  </si>
  <si>
    <t>Rolls Royce</t>
  </si>
  <si>
    <t>Phantom</t>
  </si>
  <si>
    <t>SAAB</t>
  </si>
  <si>
    <t>9-3 Convertible</t>
  </si>
  <si>
    <t>Saleen</t>
  </si>
  <si>
    <t>S7 Twin Turbo</t>
  </si>
  <si>
    <t>Saturn</t>
  </si>
  <si>
    <t xml:space="preserve">Sky  </t>
  </si>
  <si>
    <t>Sky Red Line</t>
  </si>
  <si>
    <t>Toyota</t>
  </si>
  <si>
    <t>Camry Hybrid</t>
  </si>
  <si>
    <t>Camry SE V6</t>
  </si>
  <si>
    <t>Prius</t>
  </si>
  <si>
    <t>Volkswagen</t>
  </si>
  <si>
    <t>Passat 3.6</t>
  </si>
  <si>
    <t>Min</t>
  </si>
  <si>
    <t>Average</t>
  </si>
  <si>
    <t>Max</t>
  </si>
  <si>
    <t>Modal AVG</t>
  </si>
  <si>
    <t>Mean AVG</t>
  </si>
  <si>
    <t>Median AVG</t>
  </si>
  <si>
    <t>Sample Std Dev</t>
  </si>
  <si>
    <t>Sample Size</t>
  </si>
  <si>
    <t>Quartile 0</t>
  </si>
  <si>
    <t>Quartile 1</t>
  </si>
  <si>
    <t>Quartile 2</t>
  </si>
  <si>
    <t>Quartile 3</t>
  </si>
  <si>
    <t>Quartile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</si>
</sst>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tabSelected="1" zoomScale="50" zoomScaleNormal="50" zoomScalePageLayoutView="0" workbookViewId="0" topLeftCell="A64">
      <selection activeCell="J102" sqref="J102"/>
    </sheetView>
  </sheetViews>
  <sheetFormatPr defaultColWidth="9.140625" defaultRowHeight="12.75"/>
  <cols>
    <col min="1" max="1" width="3.57421875" style="0" customWidth="1"/>
    <col min="2" max="2" width="5.140625" style="1" customWidth="1"/>
    <col min="4" max="4" width="10.7109375" style="1" customWidth="1"/>
    <col min="5" max="5" width="14.57421875" style="0" customWidth="1"/>
    <col min="6" max="6" width="29.00390625" style="0" customWidth="1"/>
    <col min="7" max="9" width="9.8515625" style="5" bestFit="1" customWidth="1"/>
    <col min="10" max="10" width="13.00390625" style="1" customWidth="1"/>
    <col min="11" max="11" width="5.7109375" style="1" customWidth="1"/>
    <col min="12" max="14" width="9.8515625" style="3" bestFit="1" customWidth="1"/>
    <col min="15" max="15" width="8.421875" style="1" customWidth="1"/>
    <col min="16" max="18" width="9.8515625" style="1" bestFit="1" customWidth="1"/>
  </cols>
  <sheetData>
    <row r="1" spans="2:4" ht="12.75">
      <c r="B1" t="s">
        <v>0</v>
      </c>
      <c r="C1" s="1"/>
      <c r="D1" t="s">
        <v>1</v>
      </c>
    </row>
    <row r="2" spans="2:9" ht="12.75">
      <c r="B2" t="s">
        <v>2</v>
      </c>
      <c r="D2" t="s">
        <v>3</v>
      </c>
      <c r="G2" s="1"/>
      <c r="H2" s="1"/>
      <c r="I2" s="1"/>
    </row>
    <row r="3" spans="2:18" ht="12.75">
      <c r="B3"/>
      <c r="G3" s="1"/>
      <c r="H3" s="1"/>
      <c r="I3" s="1"/>
      <c r="P3" s="3" t="s">
        <v>4</v>
      </c>
      <c r="Q3" s="3" t="s">
        <v>5</v>
      </c>
      <c r="R3" s="3" t="s">
        <v>6</v>
      </c>
    </row>
    <row r="4" spans="7:18" ht="12.75">
      <c r="G4" s="6" t="s">
        <v>7</v>
      </c>
      <c r="H4" s="6"/>
      <c r="I4" s="6"/>
      <c r="P4" s="6" t="s">
        <v>8</v>
      </c>
      <c r="Q4" s="6"/>
      <c r="R4" s="6"/>
    </row>
    <row r="5" spans="7:18" ht="12.75">
      <c r="G5" s="4" t="s">
        <v>9</v>
      </c>
      <c r="H5" s="4"/>
      <c r="I5" s="4"/>
      <c r="J5" s="1" t="s">
        <v>10</v>
      </c>
      <c r="L5" s="3" t="s">
        <v>11</v>
      </c>
      <c r="M5" s="3" t="s">
        <v>11</v>
      </c>
      <c r="N5" s="3" t="s">
        <v>11</v>
      </c>
      <c r="P5" s="6" t="s">
        <v>12</v>
      </c>
      <c r="Q5" s="6"/>
      <c r="R5" s="6"/>
    </row>
    <row r="6" spans="2:18" ht="12.75">
      <c r="B6" s="1" t="s">
        <v>13</v>
      </c>
      <c r="C6" t="s">
        <v>14</v>
      </c>
      <c r="D6" s="1" t="s">
        <v>15</v>
      </c>
      <c r="E6" t="s">
        <v>16</v>
      </c>
      <c r="F6" t="s">
        <v>17</v>
      </c>
      <c r="G6" s="5" t="s">
        <v>4</v>
      </c>
      <c r="H6" s="5" t="s">
        <v>5</v>
      </c>
      <c r="I6" s="5" t="s">
        <v>6</v>
      </c>
      <c r="L6" s="3" t="s">
        <v>4</v>
      </c>
      <c r="M6" s="3" t="s">
        <v>5</v>
      </c>
      <c r="N6" s="3" t="s">
        <v>6</v>
      </c>
      <c r="P6" s="1" t="s">
        <v>4</v>
      </c>
      <c r="Q6" s="1" t="s">
        <v>4</v>
      </c>
      <c r="R6" s="1" t="s">
        <v>4</v>
      </c>
    </row>
    <row r="7" spans="1:18" ht="12.75">
      <c r="A7">
        <v>55</v>
      </c>
      <c r="B7" s="1" t="s">
        <v>18</v>
      </c>
      <c r="C7" t="s">
        <v>19</v>
      </c>
      <c r="D7" s="1">
        <v>2007</v>
      </c>
      <c r="E7" t="s">
        <v>20</v>
      </c>
      <c r="F7" t="s">
        <v>21</v>
      </c>
      <c r="G7" s="5">
        <v>117</v>
      </c>
      <c r="H7" s="5">
        <v>214</v>
      </c>
      <c r="L7" s="3">
        <f aca="true" t="shared" si="0" ref="L7:L38">IF(G7&gt;0,60*60/(30*G7)," ")</f>
        <v>1.0256410256410255</v>
      </c>
      <c r="M7" s="3">
        <f>IF(H7&gt;0,80*80/(30*H7)," ")</f>
        <v>0.9968847352024922</v>
      </c>
      <c r="P7" s="3">
        <f>IF(L7&gt;0,60*60/(30*L7)," ")</f>
        <v>117.00000000000001</v>
      </c>
      <c r="Q7" s="3">
        <f>IF(M7&gt;0,60*60/(30*M7)," ")</f>
        <v>120.375</v>
      </c>
      <c r="R7" s="3"/>
    </row>
    <row r="8" spans="1:18" ht="12.75">
      <c r="A8">
        <v>58</v>
      </c>
      <c r="B8" s="1" t="s">
        <v>22</v>
      </c>
      <c r="C8" t="s">
        <v>23</v>
      </c>
      <c r="D8" s="1">
        <v>2007</v>
      </c>
      <c r="E8" t="s">
        <v>24</v>
      </c>
      <c r="F8" t="s">
        <v>25</v>
      </c>
      <c r="G8" s="5">
        <v>121</v>
      </c>
      <c r="I8" s="5">
        <v>361</v>
      </c>
      <c r="L8" s="3">
        <f t="shared" si="0"/>
        <v>0.9917355371900827</v>
      </c>
      <c r="N8" s="3">
        <f>IF(I8&gt;0,100*100/(30*I8)," ")</f>
        <v>0.9233610341643582</v>
      </c>
      <c r="P8" s="3">
        <f aca="true" t="shared" si="1" ref="P8:P39">IF(L8&gt;0,60*60/(30*L8)," ")</f>
        <v>121</v>
      </c>
      <c r="Q8" s="3"/>
      <c r="R8" s="3">
        <f>IF(N8&gt;0,60*60/(30*N8)," ")</f>
        <v>129.96</v>
      </c>
    </row>
    <row r="9" spans="1:18" ht="12.75">
      <c r="A9">
        <v>59</v>
      </c>
      <c r="B9" s="1" t="s">
        <v>18</v>
      </c>
      <c r="C9" t="s">
        <v>26</v>
      </c>
      <c r="D9" s="1">
        <v>2007</v>
      </c>
      <c r="E9" t="s">
        <v>24</v>
      </c>
      <c r="F9" t="s">
        <v>27</v>
      </c>
      <c r="G9" s="5">
        <v>121</v>
      </c>
      <c r="H9" s="5">
        <v>212</v>
      </c>
      <c r="L9" s="3">
        <f t="shared" si="0"/>
        <v>0.9917355371900827</v>
      </c>
      <c r="M9" s="3">
        <f>IF(H9&gt;0,80*80/(30*H9)," ")</f>
        <v>1.0062893081761006</v>
      </c>
      <c r="P9" s="3">
        <f t="shared" si="1"/>
        <v>121</v>
      </c>
      <c r="Q9" s="3">
        <f>IF(M9&gt;0,60*60/(30*M9)," ")</f>
        <v>119.25</v>
      </c>
      <c r="R9" s="3"/>
    </row>
    <row r="10" spans="1:18" ht="12.75">
      <c r="A10">
        <v>61</v>
      </c>
      <c r="B10" s="1" t="s">
        <v>22</v>
      </c>
      <c r="C10" t="s">
        <v>19</v>
      </c>
      <c r="D10" s="1">
        <v>2007</v>
      </c>
      <c r="E10" t="s">
        <v>24</v>
      </c>
      <c r="F10" t="s">
        <v>28</v>
      </c>
      <c r="G10" s="5">
        <v>110</v>
      </c>
      <c r="I10" s="5">
        <v>322</v>
      </c>
      <c r="L10" s="3">
        <f t="shared" si="0"/>
        <v>1.0909090909090908</v>
      </c>
      <c r="N10" s="3">
        <f>IF(I10&gt;0,100*100/(30*I10)," ")</f>
        <v>1.0351966873706004</v>
      </c>
      <c r="P10" s="3">
        <f t="shared" si="1"/>
        <v>110</v>
      </c>
      <c r="Q10" s="3"/>
      <c r="R10" s="3">
        <f>IF(N10&gt;0,60*60/(30*N10)," ")</f>
        <v>115.92</v>
      </c>
    </row>
    <row r="11" spans="1:18" ht="12.75">
      <c r="A11">
        <v>65</v>
      </c>
      <c r="B11" s="1" t="s">
        <v>18</v>
      </c>
      <c r="C11" t="s">
        <v>26</v>
      </c>
      <c r="D11" s="1">
        <v>2007</v>
      </c>
      <c r="E11" t="s">
        <v>24</v>
      </c>
      <c r="F11" t="s">
        <v>29</v>
      </c>
      <c r="G11" s="5">
        <v>112</v>
      </c>
      <c r="H11" s="5">
        <v>215</v>
      </c>
      <c r="L11" s="3">
        <f t="shared" si="0"/>
        <v>1.0714285714285714</v>
      </c>
      <c r="M11" s="3">
        <f>IF(H11&gt;0,80*80/(30*H11)," ")</f>
        <v>0.9922480620155039</v>
      </c>
      <c r="P11" s="3">
        <f t="shared" si="1"/>
        <v>112.00000000000001</v>
      </c>
      <c r="Q11" s="3">
        <f>IF(M11&gt;0,60*60/(30*M11)," ")</f>
        <v>120.9375</v>
      </c>
      <c r="R11" s="3"/>
    </row>
    <row r="12" spans="1:18" ht="12.75">
      <c r="A12">
        <v>64</v>
      </c>
      <c r="B12" s="1" t="s">
        <v>22</v>
      </c>
      <c r="C12" t="s">
        <v>30</v>
      </c>
      <c r="D12" s="1">
        <v>2007</v>
      </c>
      <c r="E12" t="s">
        <v>24</v>
      </c>
      <c r="F12" t="s">
        <v>29</v>
      </c>
      <c r="G12" s="5">
        <v>108</v>
      </c>
      <c r="I12" s="5">
        <v>301</v>
      </c>
      <c r="L12" s="3">
        <f t="shared" si="0"/>
        <v>1.1111111111111112</v>
      </c>
      <c r="N12" s="3">
        <f>IF(I12&gt;0,100*100/(30*I12)," ")</f>
        <v>1.1074197120708749</v>
      </c>
      <c r="P12" s="3">
        <f t="shared" si="1"/>
        <v>107.99999999999999</v>
      </c>
      <c r="Q12" s="3"/>
      <c r="R12" s="3">
        <f>IF(N12&gt;0,60*60/(30*N12)," ")</f>
        <v>108.36</v>
      </c>
    </row>
    <row r="13" spans="1:18" ht="12.75">
      <c r="A13">
        <v>66</v>
      </c>
      <c r="B13" s="1" t="s">
        <v>18</v>
      </c>
      <c r="C13" t="s">
        <v>31</v>
      </c>
      <c r="D13" s="1">
        <v>2008</v>
      </c>
      <c r="E13" t="s">
        <v>24</v>
      </c>
      <c r="F13" t="s">
        <v>32</v>
      </c>
      <c r="G13" s="5">
        <v>115</v>
      </c>
      <c r="H13" s="5">
        <v>196</v>
      </c>
      <c r="L13" s="3">
        <f t="shared" si="0"/>
        <v>1.0434782608695652</v>
      </c>
      <c r="M13" s="3">
        <f>IF(H13&gt;0,80*80/(30*H13)," ")</f>
        <v>1.08843537414966</v>
      </c>
      <c r="P13" s="3">
        <f t="shared" si="1"/>
        <v>115</v>
      </c>
      <c r="Q13" s="3">
        <f>IF(M13&gt;0,60*60/(30*M13)," ")</f>
        <v>110.25</v>
      </c>
      <c r="R13" s="3"/>
    </row>
    <row r="14" spans="1:18" ht="12.75">
      <c r="A14">
        <v>68</v>
      </c>
      <c r="B14" s="1" t="s">
        <v>22</v>
      </c>
      <c r="C14" t="s">
        <v>33</v>
      </c>
      <c r="D14" s="1">
        <v>2005</v>
      </c>
      <c r="E14" t="s">
        <v>34</v>
      </c>
      <c r="F14" t="s">
        <v>35</v>
      </c>
      <c r="G14" s="5">
        <v>115</v>
      </c>
      <c r="I14" s="5">
        <v>331</v>
      </c>
      <c r="L14" s="3">
        <f t="shared" si="0"/>
        <v>1.0434782608695652</v>
      </c>
      <c r="N14" s="3">
        <f>IF(I14&gt;0,100*100/(30*I14)," ")</f>
        <v>1.0070493454179255</v>
      </c>
      <c r="P14" s="3">
        <f t="shared" si="1"/>
        <v>115</v>
      </c>
      <c r="Q14" s="3"/>
      <c r="R14" s="3">
        <f>IF(N14&gt;0,60*60/(30*N14)," ")</f>
        <v>119.16000000000001</v>
      </c>
    </row>
    <row r="15" spans="1:18" ht="12.75">
      <c r="A15">
        <v>70</v>
      </c>
      <c r="B15" s="1" t="s">
        <v>18</v>
      </c>
      <c r="C15" t="s">
        <v>36</v>
      </c>
      <c r="D15" s="1">
        <v>2006</v>
      </c>
      <c r="E15" t="s">
        <v>37</v>
      </c>
      <c r="F15" t="s">
        <v>38</v>
      </c>
      <c r="G15" s="5">
        <v>117</v>
      </c>
      <c r="H15" s="5">
        <v>212</v>
      </c>
      <c r="L15" s="3">
        <f t="shared" si="0"/>
        <v>1.0256410256410255</v>
      </c>
      <c r="M15" s="3">
        <f>IF(H15&gt;0,80*80/(30*H15)," ")</f>
        <v>1.0062893081761006</v>
      </c>
      <c r="P15" s="3">
        <f t="shared" si="1"/>
        <v>117.00000000000001</v>
      </c>
      <c r="Q15" s="3">
        <f>IF(M15&gt;0,60*60/(30*M15)," ")</f>
        <v>119.25</v>
      </c>
      <c r="R15" s="3"/>
    </row>
    <row r="16" spans="1:18" ht="12.75">
      <c r="A16">
        <v>72</v>
      </c>
      <c r="B16" s="1" t="s">
        <v>18</v>
      </c>
      <c r="C16" t="s">
        <v>23</v>
      </c>
      <c r="D16" s="1">
        <v>2006</v>
      </c>
      <c r="E16" t="s">
        <v>37</v>
      </c>
      <c r="F16" t="s">
        <v>39</v>
      </c>
      <c r="G16" s="5">
        <v>114</v>
      </c>
      <c r="H16" s="5">
        <v>202</v>
      </c>
      <c r="L16" s="3">
        <f t="shared" si="0"/>
        <v>1.0526315789473684</v>
      </c>
      <c r="M16" s="3">
        <f>IF(H16&gt;0,80*80/(30*H16)," ")</f>
        <v>1.056105610561056</v>
      </c>
      <c r="P16" s="3">
        <f t="shared" si="1"/>
        <v>114</v>
      </c>
      <c r="Q16" s="3">
        <f>IF(M16&gt;0,60*60/(30*M16)," ")</f>
        <v>113.62500000000001</v>
      </c>
      <c r="R16" s="3"/>
    </row>
    <row r="17" spans="1:18" ht="12.75">
      <c r="A17">
        <v>1</v>
      </c>
      <c r="B17" s="1" t="s">
        <v>18</v>
      </c>
      <c r="C17" t="s">
        <v>40</v>
      </c>
      <c r="D17" s="1">
        <v>2006</v>
      </c>
      <c r="E17" t="s">
        <v>37</v>
      </c>
      <c r="F17" t="s">
        <v>41</v>
      </c>
      <c r="G17" s="5">
        <v>115</v>
      </c>
      <c r="H17" s="5">
        <v>208</v>
      </c>
      <c r="L17" s="3">
        <f t="shared" si="0"/>
        <v>1.0434782608695652</v>
      </c>
      <c r="M17" s="3">
        <f>IF(H17&gt;0,80*80/(30*H17)," ")</f>
        <v>1.0256410256410255</v>
      </c>
      <c r="P17" s="3">
        <f t="shared" si="1"/>
        <v>115</v>
      </c>
      <c r="Q17" s="3">
        <f>IF(M17&gt;0,60*60/(30*M17)," ")</f>
        <v>117.00000000000001</v>
      </c>
      <c r="R17" s="3"/>
    </row>
    <row r="18" spans="1:18" ht="12.75">
      <c r="A18">
        <v>62</v>
      </c>
      <c r="B18" s="1" t="s">
        <v>22</v>
      </c>
      <c r="C18" t="s">
        <v>19</v>
      </c>
      <c r="D18" s="1">
        <v>2006</v>
      </c>
      <c r="E18" t="s">
        <v>37</v>
      </c>
      <c r="F18" t="s">
        <v>42</v>
      </c>
      <c r="G18" s="5">
        <v>114</v>
      </c>
      <c r="I18" s="5">
        <v>325</v>
      </c>
      <c r="L18" s="3">
        <f t="shared" si="0"/>
        <v>1.0526315789473684</v>
      </c>
      <c r="N18" s="3">
        <f>IF(I18&gt;0,100*100/(30*I18)," ")</f>
        <v>1.0256410256410255</v>
      </c>
      <c r="P18" s="3">
        <f t="shared" si="1"/>
        <v>114</v>
      </c>
      <c r="Q18" s="3"/>
      <c r="R18" s="3">
        <f>IF(N18&gt;0,60*60/(30*N18)," ")</f>
        <v>117.00000000000001</v>
      </c>
    </row>
    <row r="19" spans="1:18" ht="12.75">
      <c r="A19">
        <v>74</v>
      </c>
      <c r="B19" s="1" t="s">
        <v>18</v>
      </c>
      <c r="C19" t="s">
        <v>30</v>
      </c>
      <c r="E19" t="s">
        <v>37</v>
      </c>
      <c r="F19" t="s">
        <v>43</v>
      </c>
      <c r="G19" s="5">
        <v>134</v>
      </c>
      <c r="H19" s="5">
        <v>227</v>
      </c>
      <c r="L19" s="3">
        <f t="shared" si="0"/>
        <v>0.8955223880597015</v>
      </c>
      <c r="M19" s="3">
        <f>IF(H19&gt;0,80*80/(30*H19)," ")</f>
        <v>0.9397944199706314</v>
      </c>
      <c r="P19" s="3">
        <f t="shared" si="1"/>
        <v>134</v>
      </c>
      <c r="Q19" s="3">
        <f>IF(M19&gt;0,60*60/(30*M19)," ")</f>
        <v>127.6875</v>
      </c>
      <c r="R19" s="3"/>
    </row>
    <row r="20" spans="1:18" ht="12.75">
      <c r="A20">
        <v>2</v>
      </c>
      <c r="B20" s="1" t="s">
        <v>18</v>
      </c>
      <c r="C20" t="s">
        <v>44</v>
      </c>
      <c r="D20" s="1">
        <v>2006</v>
      </c>
      <c r="E20" t="s">
        <v>37</v>
      </c>
      <c r="F20" t="s">
        <v>45</v>
      </c>
      <c r="G20" s="5">
        <v>119</v>
      </c>
      <c r="H20" s="5">
        <v>215</v>
      </c>
      <c r="L20" s="3">
        <f t="shared" si="0"/>
        <v>1.0084033613445378</v>
      </c>
      <c r="M20" s="3">
        <f>IF(H20&gt;0,80*80/(30*H20)," ")</f>
        <v>0.9922480620155039</v>
      </c>
      <c r="P20" s="3">
        <f t="shared" si="1"/>
        <v>119</v>
      </c>
      <c r="Q20" s="3">
        <f>IF(M20&gt;0,60*60/(30*M20)," ")</f>
        <v>120.9375</v>
      </c>
      <c r="R20" s="3"/>
    </row>
    <row r="21" spans="1:18" ht="12.75">
      <c r="A21">
        <v>4</v>
      </c>
      <c r="B21" s="1" t="s">
        <v>18</v>
      </c>
      <c r="C21" t="s">
        <v>19</v>
      </c>
      <c r="D21" s="1">
        <v>2006</v>
      </c>
      <c r="E21" t="s">
        <v>46</v>
      </c>
      <c r="F21" t="s">
        <v>47</v>
      </c>
      <c r="G21" s="5">
        <v>111</v>
      </c>
      <c r="H21" s="5">
        <v>199</v>
      </c>
      <c r="L21" s="3">
        <f t="shared" si="0"/>
        <v>1.0810810810810811</v>
      </c>
      <c r="M21" s="3">
        <f>IF(H21&gt;0,80*80/(30*H21)," ")</f>
        <v>1.0720268006700167</v>
      </c>
      <c r="P21" s="3">
        <f t="shared" si="1"/>
        <v>110.99999999999999</v>
      </c>
      <c r="Q21" s="3">
        <f>IF(M21&gt;0,60*60/(30*M21)," ")</f>
        <v>111.93750000000001</v>
      </c>
      <c r="R21" s="3"/>
    </row>
    <row r="22" spans="1:18" ht="12.75">
      <c r="A22">
        <v>5</v>
      </c>
      <c r="B22" s="1" t="s">
        <v>22</v>
      </c>
      <c r="C22" t="s">
        <v>48</v>
      </c>
      <c r="D22" s="1">
        <v>2006</v>
      </c>
      <c r="E22" t="s">
        <v>46</v>
      </c>
      <c r="F22" t="s">
        <v>47</v>
      </c>
      <c r="G22" s="5">
        <v>104</v>
      </c>
      <c r="I22" s="5">
        <v>293</v>
      </c>
      <c r="L22" s="3">
        <f t="shared" si="0"/>
        <v>1.1538461538461537</v>
      </c>
      <c r="N22" s="3">
        <f>IF(I22&gt;0,100*100/(30*I22)," ")</f>
        <v>1.1376564277588168</v>
      </c>
      <c r="P22" s="3">
        <f t="shared" si="1"/>
        <v>104</v>
      </c>
      <c r="Q22" s="3"/>
      <c r="R22" s="3">
        <f>IF(N22&gt;0,60*60/(30*N22)," ")</f>
        <v>105.48</v>
      </c>
    </row>
    <row r="23" spans="1:18" ht="12.75">
      <c r="A23">
        <v>6</v>
      </c>
      <c r="B23" s="1" t="s">
        <v>18</v>
      </c>
      <c r="C23" t="s">
        <v>40</v>
      </c>
      <c r="D23" s="1">
        <v>2006</v>
      </c>
      <c r="E23" t="s">
        <v>49</v>
      </c>
      <c r="F23" t="s">
        <v>50</v>
      </c>
      <c r="G23" s="5">
        <v>123</v>
      </c>
      <c r="H23" s="5">
        <v>220</v>
      </c>
      <c r="L23" s="3">
        <f t="shared" si="0"/>
        <v>0.975609756097561</v>
      </c>
      <c r="M23" s="3">
        <f>IF(H23&gt;0,80*80/(30*H23)," ")</f>
        <v>0.9696969696969697</v>
      </c>
      <c r="P23" s="3">
        <f t="shared" si="1"/>
        <v>123.00000000000001</v>
      </c>
      <c r="Q23" s="3">
        <f>IF(M23&gt;0,60*60/(30*M23)," ")</f>
        <v>123.74999999999999</v>
      </c>
      <c r="R23" s="3"/>
    </row>
    <row r="24" spans="1:18" ht="12.75">
      <c r="A24">
        <v>75</v>
      </c>
      <c r="B24" s="1" t="s">
        <v>18</v>
      </c>
      <c r="C24" t="s">
        <v>30</v>
      </c>
      <c r="E24" t="s">
        <v>51</v>
      </c>
      <c r="F24" t="s">
        <v>52</v>
      </c>
      <c r="G24" s="5">
        <v>125</v>
      </c>
      <c r="H24" s="5">
        <v>222</v>
      </c>
      <c r="L24" s="3">
        <f t="shared" si="0"/>
        <v>0.96</v>
      </c>
      <c r="M24" s="3">
        <f>IF(H24&gt;0,80*80/(30*H24)," ")</f>
        <v>0.960960960960961</v>
      </c>
      <c r="P24" s="3">
        <f t="shared" si="1"/>
        <v>125.00000000000001</v>
      </c>
      <c r="Q24" s="3">
        <f>IF(M24&gt;0,60*60/(30*M24)," ")</f>
        <v>124.875</v>
      </c>
      <c r="R24" s="3"/>
    </row>
    <row r="25" spans="1:18" ht="12.75">
      <c r="A25">
        <v>14</v>
      </c>
      <c r="B25" s="1" t="s">
        <v>18</v>
      </c>
      <c r="C25" t="s">
        <v>44</v>
      </c>
      <c r="E25" t="s">
        <v>51</v>
      </c>
      <c r="F25" t="s">
        <v>53</v>
      </c>
      <c r="G25" s="5">
        <v>118</v>
      </c>
      <c r="H25" s="5">
        <v>203</v>
      </c>
      <c r="L25" s="3">
        <f t="shared" si="0"/>
        <v>1.0169491525423728</v>
      </c>
      <c r="M25" s="3">
        <f>IF(H25&gt;0,80*80/(30*H25)," ")</f>
        <v>1.0509031198686372</v>
      </c>
      <c r="P25" s="3">
        <f t="shared" si="1"/>
        <v>118.00000000000001</v>
      </c>
      <c r="Q25" s="3">
        <f>IF(M25&gt;0,60*60/(30*M25)," ")</f>
        <v>114.1875</v>
      </c>
      <c r="R25" s="3"/>
    </row>
    <row r="26" spans="1:18" ht="12.75">
      <c r="A26">
        <v>11</v>
      </c>
      <c r="B26" s="1" t="s">
        <v>22</v>
      </c>
      <c r="C26" t="s">
        <v>31</v>
      </c>
      <c r="D26" s="1">
        <v>2006</v>
      </c>
      <c r="E26" t="s">
        <v>51</v>
      </c>
      <c r="F26" t="s">
        <v>53</v>
      </c>
      <c r="G26" s="5">
        <v>113</v>
      </c>
      <c r="H26" s="5">
        <v>206</v>
      </c>
      <c r="L26" s="3">
        <f t="shared" si="0"/>
        <v>1.0619469026548674</v>
      </c>
      <c r="M26" s="3">
        <f>IF(H26&gt;0,80*80/(30*H26)," ")</f>
        <v>1.035598705501618</v>
      </c>
      <c r="P26" s="3">
        <f t="shared" si="1"/>
        <v>112.99999999999999</v>
      </c>
      <c r="Q26" s="3">
        <f>IF(M26&gt;0,60*60/(30*M26)," ")</f>
        <v>115.87500000000001</v>
      </c>
      <c r="R26" s="3"/>
    </row>
    <row r="27" spans="1:18" ht="12.75">
      <c r="A27">
        <v>7</v>
      </c>
      <c r="B27" s="1" t="s">
        <v>22</v>
      </c>
      <c r="C27" t="s">
        <v>54</v>
      </c>
      <c r="D27" s="1">
        <v>2006</v>
      </c>
      <c r="E27" t="s">
        <v>51</v>
      </c>
      <c r="F27" t="s">
        <v>53</v>
      </c>
      <c r="G27" s="5">
        <v>108</v>
      </c>
      <c r="I27" s="5">
        <v>320</v>
      </c>
      <c r="L27" s="3">
        <f t="shared" si="0"/>
        <v>1.1111111111111112</v>
      </c>
      <c r="N27" s="3">
        <f>IF(I27&gt;0,100*100/(30*I27)," ")</f>
        <v>1.0416666666666667</v>
      </c>
      <c r="P27" s="3">
        <f t="shared" si="1"/>
        <v>107.99999999999999</v>
      </c>
      <c r="Q27" s="3"/>
      <c r="R27" s="3">
        <f>IF(N27&gt;0,60*60/(30*N27)," ")</f>
        <v>115.19999999999999</v>
      </c>
    </row>
    <row r="28" spans="1:18" ht="12.75">
      <c r="A28">
        <v>10</v>
      </c>
      <c r="B28" s="1" t="s">
        <v>22</v>
      </c>
      <c r="C28" t="s">
        <v>31</v>
      </c>
      <c r="D28" s="1">
        <v>2007</v>
      </c>
      <c r="E28" t="s">
        <v>51</v>
      </c>
      <c r="F28" t="s">
        <v>55</v>
      </c>
      <c r="G28" s="5">
        <v>118</v>
      </c>
      <c r="H28" s="5">
        <v>209</v>
      </c>
      <c r="L28" s="3">
        <f t="shared" si="0"/>
        <v>1.0169491525423728</v>
      </c>
      <c r="M28" s="3">
        <f>IF(H28&gt;0,80*80/(30*H28)," ")</f>
        <v>1.0207336523125996</v>
      </c>
      <c r="P28" s="3">
        <f t="shared" si="1"/>
        <v>118.00000000000001</v>
      </c>
      <c r="Q28" s="3">
        <f>IF(M28&gt;0,60*60/(30*M28)," ")</f>
        <v>117.56250000000001</v>
      </c>
      <c r="R28" s="3"/>
    </row>
    <row r="29" spans="1:18" ht="12.75">
      <c r="A29">
        <v>20</v>
      </c>
      <c r="B29" s="1" t="s">
        <v>22</v>
      </c>
      <c r="C29" t="s">
        <v>26</v>
      </c>
      <c r="D29" s="1">
        <v>2005</v>
      </c>
      <c r="E29" t="s">
        <v>56</v>
      </c>
      <c r="F29" t="s">
        <v>57</v>
      </c>
      <c r="G29" s="5">
        <v>126</v>
      </c>
      <c r="I29" s="5">
        <v>360</v>
      </c>
      <c r="L29" s="3">
        <f t="shared" si="0"/>
        <v>0.9523809523809523</v>
      </c>
      <c r="N29" s="3">
        <f>IF(I29&gt;0,100*100/(30*I29)," ")</f>
        <v>0.9259259259259259</v>
      </c>
      <c r="P29" s="3">
        <f t="shared" si="1"/>
        <v>126.00000000000001</v>
      </c>
      <c r="Q29" s="3"/>
      <c r="R29" s="3">
        <f>IF(N29&gt;0,60*60/(30*N29)," ")</f>
        <v>129.6</v>
      </c>
    </row>
    <row r="30" spans="1:18" ht="12.75">
      <c r="A30">
        <v>22</v>
      </c>
      <c r="B30" s="1" t="s">
        <v>18</v>
      </c>
      <c r="C30" t="s">
        <v>26</v>
      </c>
      <c r="E30" t="s">
        <v>58</v>
      </c>
      <c r="F30" t="s">
        <v>59</v>
      </c>
      <c r="G30" s="5">
        <v>129</v>
      </c>
      <c r="H30" s="5">
        <v>224</v>
      </c>
      <c r="J30" s="1" t="s">
        <v>60</v>
      </c>
      <c r="L30" s="3">
        <f t="shared" si="0"/>
        <v>0.9302325581395349</v>
      </c>
      <c r="M30" s="3">
        <f>IF(H30&gt;0,80*80/(30*H30)," ")</f>
        <v>0.9523809523809523</v>
      </c>
      <c r="P30" s="3">
        <f t="shared" si="1"/>
        <v>129</v>
      </c>
      <c r="Q30" s="3">
        <f>IF(M30&gt;0,60*60/(30*M30)," ")</f>
        <v>126.00000000000001</v>
      </c>
      <c r="R30" s="3"/>
    </row>
    <row r="31" spans="1:18" ht="12.75">
      <c r="A31">
        <v>15</v>
      </c>
      <c r="B31" s="1" t="s">
        <v>18</v>
      </c>
      <c r="C31" t="s">
        <v>44</v>
      </c>
      <c r="E31" t="s">
        <v>58</v>
      </c>
      <c r="F31" t="s">
        <v>61</v>
      </c>
      <c r="G31" s="5">
        <v>115</v>
      </c>
      <c r="H31" s="5">
        <v>197</v>
      </c>
      <c r="L31" s="3">
        <f t="shared" si="0"/>
        <v>1.0434782608695652</v>
      </c>
      <c r="M31" s="3">
        <f>IF(H31&gt;0,80*80/(30*H31)," ")</f>
        <v>1.0829103214890017</v>
      </c>
      <c r="P31" s="3">
        <f t="shared" si="1"/>
        <v>115</v>
      </c>
      <c r="Q31" s="3">
        <f>IF(M31&gt;0,60*60/(30*M31)," ")</f>
        <v>110.81250000000001</v>
      </c>
      <c r="R31" s="3"/>
    </row>
    <row r="32" spans="1:18" ht="12.75">
      <c r="A32">
        <v>21</v>
      </c>
      <c r="B32" s="1" t="s">
        <v>18</v>
      </c>
      <c r="C32" t="s">
        <v>26</v>
      </c>
      <c r="E32" t="s">
        <v>58</v>
      </c>
      <c r="F32" t="s">
        <v>62</v>
      </c>
      <c r="G32" s="5">
        <v>112</v>
      </c>
      <c r="H32" s="5">
        <v>195</v>
      </c>
      <c r="J32" s="1" t="s">
        <v>60</v>
      </c>
      <c r="L32" s="3">
        <f t="shared" si="0"/>
        <v>1.0714285714285714</v>
      </c>
      <c r="M32" s="3">
        <f>IF(H32&gt;0,80*80/(30*H32)," ")</f>
        <v>1.0940170940170941</v>
      </c>
      <c r="P32" s="3">
        <f t="shared" si="1"/>
        <v>112.00000000000001</v>
      </c>
      <c r="Q32" s="3">
        <f>IF(M32&gt;0,60*60/(30*M32)," ")</f>
        <v>109.68749999999999</v>
      </c>
      <c r="R32" s="3"/>
    </row>
    <row r="33" spans="1:18" ht="12.75">
      <c r="A33">
        <v>8</v>
      </c>
      <c r="B33" s="1" t="s">
        <v>22</v>
      </c>
      <c r="C33" t="s">
        <v>54</v>
      </c>
      <c r="D33" s="1">
        <v>2006</v>
      </c>
      <c r="E33" t="s">
        <v>58</v>
      </c>
      <c r="F33" t="s">
        <v>62</v>
      </c>
      <c r="G33" s="5">
        <v>104</v>
      </c>
      <c r="I33" s="5">
        <v>288</v>
      </c>
      <c r="L33" s="3">
        <f t="shared" si="0"/>
        <v>1.1538461538461537</v>
      </c>
      <c r="N33" s="3">
        <f>IF(I33&gt;0,100*100/(30*I33)," ")</f>
        <v>1.1574074074074074</v>
      </c>
      <c r="P33" s="3">
        <f t="shared" si="1"/>
        <v>104</v>
      </c>
      <c r="Q33" s="3"/>
      <c r="R33" s="3">
        <f>IF(N33&gt;0,60*60/(30*N33)," ")</f>
        <v>103.68</v>
      </c>
    </row>
    <row r="34" spans="1:18" ht="12.75">
      <c r="A34">
        <v>23</v>
      </c>
      <c r="B34" s="1" t="s">
        <v>22</v>
      </c>
      <c r="C34" t="s">
        <v>31</v>
      </c>
      <c r="D34" s="1">
        <v>2007</v>
      </c>
      <c r="E34" t="s">
        <v>63</v>
      </c>
      <c r="F34" t="s">
        <v>64</v>
      </c>
      <c r="G34" s="5">
        <v>105</v>
      </c>
      <c r="I34" s="5">
        <v>288</v>
      </c>
      <c r="L34" s="3">
        <f t="shared" si="0"/>
        <v>1.1428571428571428</v>
      </c>
      <c r="N34" s="3">
        <f>IF(I34&gt;0,100*100/(30*I34)," ")</f>
        <v>1.1574074074074074</v>
      </c>
      <c r="P34" s="3">
        <f t="shared" si="1"/>
        <v>105</v>
      </c>
      <c r="Q34" s="3"/>
      <c r="R34" s="3">
        <f>IF(N34&gt;0,60*60/(30*N34)," ")</f>
        <v>103.68</v>
      </c>
    </row>
    <row r="35" spans="1:18" ht="12.75">
      <c r="A35">
        <v>24</v>
      </c>
      <c r="B35" s="1" t="s">
        <v>22</v>
      </c>
      <c r="C35" t="s">
        <v>40</v>
      </c>
      <c r="D35" s="1">
        <v>2006</v>
      </c>
      <c r="E35" t="s">
        <v>63</v>
      </c>
      <c r="F35" t="s">
        <v>65</v>
      </c>
      <c r="G35" s="5">
        <v>112</v>
      </c>
      <c r="I35" s="5">
        <v>300</v>
      </c>
      <c r="L35" s="3">
        <f t="shared" si="0"/>
        <v>1.0714285714285714</v>
      </c>
      <c r="N35" s="3">
        <f>IF(I35&gt;0,100*100/(30*I35)," ")</f>
        <v>1.1111111111111112</v>
      </c>
      <c r="P35" s="3">
        <f t="shared" si="1"/>
        <v>112.00000000000001</v>
      </c>
      <c r="Q35" s="3"/>
      <c r="R35" s="3">
        <f>IF(N35&gt;0,60*60/(30*N35)," ")</f>
        <v>107.99999999999999</v>
      </c>
    </row>
    <row r="36" spans="1:18" ht="12.75">
      <c r="A36">
        <v>16</v>
      </c>
      <c r="B36" s="1" t="s">
        <v>18</v>
      </c>
      <c r="C36" t="s">
        <v>44</v>
      </c>
      <c r="E36" t="s">
        <v>63</v>
      </c>
      <c r="F36" t="s">
        <v>66</v>
      </c>
      <c r="G36" s="5">
        <v>122</v>
      </c>
      <c r="H36" s="5">
        <v>196</v>
      </c>
      <c r="L36" s="3">
        <f t="shared" si="0"/>
        <v>0.9836065573770492</v>
      </c>
      <c r="M36" s="3">
        <f aca="true" t="shared" si="2" ref="M36:M42">IF(H36&gt;0,80*80/(30*H36)," ")</f>
        <v>1.08843537414966</v>
      </c>
      <c r="P36" s="3">
        <f t="shared" si="1"/>
        <v>122</v>
      </c>
      <c r="Q36" s="3">
        <f aca="true" t="shared" si="3" ref="Q36:Q42">IF(M36&gt;0,60*60/(30*M36)," ")</f>
        <v>110.25</v>
      </c>
      <c r="R36" s="3"/>
    </row>
    <row r="37" spans="1:18" ht="12.75">
      <c r="A37">
        <v>27</v>
      </c>
      <c r="B37" s="1" t="s">
        <v>18</v>
      </c>
      <c r="C37" t="s">
        <v>23</v>
      </c>
      <c r="D37" s="1">
        <v>2006</v>
      </c>
      <c r="E37" t="s">
        <v>67</v>
      </c>
      <c r="F37" t="s">
        <v>68</v>
      </c>
      <c r="G37" s="5">
        <v>141</v>
      </c>
      <c r="H37" s="5">
        <v>250</v>
      </c>
      <c r="L37" s="3">
        <f t="shared" si="0"/>
        <v>0.851063829787234</v>
      </c>
      <c r="M37" s="3">
        <f t="shared" si="2"/>
        <v>0.8533333333333334</v>
      </c>
      <c r="P37" s="3">
        <f t="shared" si="1"/>
        <v>141</v>
      </c>
      <c r="Q37" s="3">
        <f t="shared" si="3"/>
        <v>140.625</v>
      </c>
      <c r="R37" s="3"/>
    </row>
    <row r="38" spans="1:18" ht="12.75">
      <c r="A38">
        <v>26</v>
      </c>
      <c r="B38" s="1" t="s">
        <v>18</v>
      </c>
      <c r="C38" t="s">
        <v>23</v>
      </c>
      <c r="D38" s="1">
        <v>2006</v>
      </c>
      <c r="E38" t="s">
        <v>67</v>
      </c>
      <c r="F38" t="s">
        <v>69</v>
      </c>
      <c r="G38" s="5">
        <v>145</v>
      </c>
      <c r="H38" s="5">
        <v>260</v>
      </c>
      <c r="L38" s="3">
        <f t="shared" si="0"/>
        <v>0.8275862068965517</v>
      </c>
      <c r="M38" s="3">
        <f t="shared" si="2"/>
        <v>0.8205128205128205</v>
      </c>
      <c r="P38" s="3">
        <f t="shared" si="1"/>
        <v>145</v>
      </c>
      <c r="Q38" s="3">
        <f t="shared" si="3"/>
        <v>146.25</v>
      </c>
      <c r="R38" s="3"/>
    </row>
    <row r="39" spans="1:18" ht="12.75">
      <c r="A39">
        <v>17</v>
      </c>
      <c r="B39" s="1" t="s">
        <v>18</v>
      </c>
      <c r="C39" t="s">
        <v>44</v>
      </c>
      <c r="E39" t="s">
        <v>67</v>
      </c>
      <c r="F39" t="s">
        <v>70</v>
      </c>
      <c r="G39" s="5">
        <v>116</v>
      </c>
      <c r="H39" s="5">
        <v>199</v>
      </c>
      <c r="L39" s="3">
        <f aca="true" t="shared" si="4" ref="L39:L70">IF(G39&gt;0,60*60/(30*G39)," ")</f>
        <v>1.0344827586206897</v>
      </c>
      <c r="M39" s="3">
        <f t="shared" si="2"/>
        <v>1.0720268006700167</v>
      </c>
      <c r="P39" s="3">
        <f t="shared" si="1"/>
        <v>116</v>
      </c>
      <c r="Q39" s="3">
        <f t="shared" si="3"/>
        <v>111.93750000000001</v>
      </c>
      <c r="R39" s="3"/>
    </row>
    <row r="40" spans="1:18" ht="12.75">
      <c r="A40">
        <v>12</v>
      </c>
      <c r="B40" s="1" t="s">
        <v>22</v>
      </c>
      <c r="C40" t="s">
        <v>31</v>
      </c>
      <c r="D40" s="1">
        <v>2007</v>
      </c>
      <c r="E40" t="s">
        <v>67</v>
      </c>
      <c r="F40" t="s">
        <v>71</v>
      </c>
      <c r="G40" s="5">
        <v>133</v>
      </c>
      <c r="H40" s="5">
        <v>233</v>
      </c>
      <c r="L40" s="3">
        <f t="shared" si="4"/>
        <v>0.9022556390977443</v>
      </c>
      <c r="M40" s="3">
        <f t="shared" si="2"/>
        <v>0.9155937052932761</v>
      </c>
      <c r="P40" s="3">
        <f aca="true" t="shared" si="5" ref="P40:P71">IF(L40&gt;0,60*60/(30*L40)," ")</f>
        <v>133</v>
      </c>
      <c r="Q40" s="3">
        <f t="shared" si="3"/>
        <v>131.0625</v>
      </c>
      <c r="R40" s="3"/>
    </row>
    <row r="41" spans="1:18" ht="12.75">
      <c r="A41">
        <v>13</v>
      </c>
      <c r="B41" s="1" t="s">
        <v>22</v>
      </c>
      <c r="C41" t="s">
        <v>31</v>
      </c>
      <c r="D41" s="1">
        <v>2007</v>
      </c>
      <c r="E41" t="s">
        <v>67</v>
      </c>
      <c r="F41" t="s">
        <v>72</v>
      </c>
      <c r="G41" s="5">
        <v>124</v>
      </c>
      <c r="H41" s="5">
        <v>212</v>
      </c>
      <c r="L41" s="3">
        <f t="shared" si="4"/>
        <v>0.967741935483871</v>
      </c>
      <c r="M41" s="3">
        <f t="shared" si="2"/>
        <v>1.0062893081761006</v>
      </c>
      <c r="P41" s="3">
        <f t="shared" si="5"/>
        <v>124</v>
      </c>
      <c r="Q41" s="3">
        <f t="shared" si="3"/>
        <v>119.25</v>
      </c>
      <c r="R41" s="3"/>
    </row>
    <row r="42" spans="1:18" ht="12.75">
      <c r="A42">
        <v>32</v>
      </c>
      <c r="B42" s="1" t="s">
        <v>18</v>
      </c>
      <c r="C42" t="s">
        <v>36</v>
      </c>
      <c r="D42" s="1">
        <v>2007</v>
      </c>
      <c r="E42" t="s">
        <v>67</v>
      </c>
      <c r="F42" t="s">
        <v>72</v>
      </c>
      <c r="G42" s="5">
        <v>122</v>
      </c>
      <c r="H42" s="5">
        <v>216</v>
      </c>
      <c r="L42" s="3">
        <f t="shared" si="4"/>
        <v>0.9836065573770492</v>
      </c>
      <c r="M42" s="3">
        <f t="shared" si="2"/>
        <v>0.9876543209876543</v>
      </c>
      <c r="P42" s="3">
        <f t="shared" si="5"/>
        <v>122</v>
      </c>
      <c r="Q42" s="3">
        <f t="shared" si="3"/>
        <v>121.50000000000001</v>
      </c>
      <c r="R42" s="3"/>
    </row>
    <row r="43" spans="1:18" ht="12.75">
      <c r="A43">
        <v>9</v>
      </c>
      <c r="B43" s="1" t="s">
        <v>22</v>
      </c>
      <c r="C43" t="s">
        <v>54</v>
      </c>
      <c r="D43" s="1">
        <v>2007</v>
      </c>
      <c r="E43" t="s">
        <v>67</v>
      </c>
      <c r="F43" t="s">
        <v>72</v>
      </c>
      <c r="G43" s="5">
        <v>112</v>
      </c>
      <c r="I43" s="5">
        <v>321</v>
      </c>
      <c r="L43" s="3">
        <f t="shared" si="4"/>
        <v>1.0714285714285714</v>
      </c>
      <c r="N43" s="3">
        <f>IF(I43&gt;0,100*100/(30*I43)," ")</f>
        <v>1.0384215991692627</v>
      </c>
      <c r="P43" s="3">
        <f t="shared" si="5"/>
        <v>112.00000000000001</v>
      </c>
      <c r="Q43" s="3"/>
      <c r="R43" s="3">
        <f>IF(N43&gt;0,60*60/(30*N43)," ")</f>
        <v>115.56</v>
      </c>
    </row>
    <row r="44" spans="1:18" ht="12.75">
      <c r="A44">
        <v>33</v>
      </c>
      <c r="B44" s="1" t="s">
        <v>22</v>
      </c>
      <c r="C44" t="s">
        <v>36</v>
      </c>
      <c r="D44" s="1">
        <v>2007</v>
      </c>
      <c r="E44" t="s">
        <v>67</v>
      </c>
      <c r="F44" t="s">
        <v>72</v>
      </c>
      <c r="G44" s="5">
        <v>110</v>
      </c>
      <c r="I44" s="5">
        <v>310</v>
      </c>
      <c r="L44" s="3">
        <f t="shared" si="4"/>
        <v>1.0909090909090908</v>
      </c>
      <c r="N44" s="3">
        <f>IF(I44&gt;0,100*100/(30*I44)," ")</f>
        <v>1.075268817204301</v>
      </c>
      <c r="P44" s="3">
        <f t="shared" si="5"/>
        <v>110</v>
      </c>
      <c r="Q44" s="3"/>
      <c r="R44" s="3">
        <f>IF(N44&gt;0,60*60/(30*N44)," ")</f>
        <v>111.6</v>
      </c>
    </row>
    <row r="45" spans="1:18" ht="12.75">
      <c r="A45">
        <v>28</v>
      </c>
      <c r="B45" s="1" t="s">
        <v>18</v>
      </c>
      <c r="C45" t="s">
        <v>23</v>
      </c>
      <c r="D45" s="1">
        <v>2006</v>
      </c>
      <c r="E45" t="s">
        <v>73</v>
      </c>
      <c r="F45" t="s">
        <v>74</v>
      </c>
      <c r="G45" s="5">
        <v>133</v>
      </c>
      <c r="H45" s="5">
        <v>240</v>
      </c>
      <c r="L45" s="3">
        <f t="shared" si="4"/>
        <v>0.9022556390977443</v>
      </c>
      <c r="M45" s="3">
        <f aca="true" t="shared" si="6" ref="M45:M51">IF(H45&gt;0,80*80/(30*H45)," ")</f>
        <v>0.8888888888888888</v>
      </c>
      <c r="P45" s="3">
        <f t="shared" si="5"/>
        <v>133</v>
      </c>
      <c r="Q45" s="3">
        <f aca="true" t="shared" si="7" ref="Q45:Q51">IF(M45&gt;0,60*60/(30*M45)," ")</f>
        <v>135</v>
      </c>
      <c r="R45" s="3"/>
    </row>
    <row r="46" spans="1:18" ht="12.75">
      <c r="A46">
        <v>29</v>
      </c>
      <c r="B46" s="1" t="s">
        <v>18</v>
      </c>
      <c r="C46" t="s">
        <v>23</v>
      </c>
      <c r="D46" s="1">
        <v>2006</v>
      </c>
      <c r="E46" t="s">
        <v>73</v>
      </c>
      <c r="F46" t="s">
        <v>75</v>
      </c>
      <c r="G46" s="5">
        <v>140</v>
      </c>
      <c r="H46" s="5">
        <v>248</v>
      </c>
      <c r="L46" s="3">
        <f t="shared" si="4"/>
        <v>0.8571428571428571</v>
      </c>
      <c r="M46" s="3">
        <f t="shared" si="6"/>
        <v>0.8602150537634409</v>
      </c>
      <c r="P46" s="3">
        <f t="shared" si="5"/>
        <v>140</v>
      </c>
      <c r="Q46" s="3">
        <f t="shared" si="7"/>
        <v>139.5</v>
      </c>
      <c r="R46" s="3"/>
    </row>
    <row r="47" spans="1:18" ht="12.75">
      <c r="A47">
        <v>76</v>
      </c>
      <c r="B47" s="1" t="s">
        <v>18</v>
      </c>
      <c r="C47" t="s">
        <v>30</v>
      </c>
      <c r="E47" t="s">
        <v>76</v>
      </c>
      <c r="F47" t="s">
        <v>77</v>
      </c>
      <c r="G47" s="5">
        <v>120</v>
      </c>
      <c r="H47" s="5">
        <v>213</v>
      </c>
      <c r="L47" s="3">
        <f t="shared" si="4"/>
        <v>1</v>
      </c>
      <c r="M47" s="3">
        <f t="shared" si="6"/>
        <v>1.001564945226917</v>
      </c>
      <c r="P47" s="3">
        <f t="shared" si="5"/>
        <v>120</v>
      </c>
      <c r="Q47" s="3">
        <f t="shared" si="7"/>
        <v>119.8125</v>
      </c>
      <c r="R47" s="3"/>
    </row>
    <row r="48" spans="1:18" ht="12.75">
      <c r="A48">
        <v>56</v>
      </c>
      <c r="B48" s="1" t="s">
        <v>18</v>
      </c>
      <c r="C48" t="s">
        <v>19</v>
      </c>
      <c r="D48" s="1">
        <v>2007</v>
      </c>
      <c r="E48" t="s">
        <v>76</v>
      </c>
      <c r="F48" t="s">
        <v>78</v>
      </c>
      <c r="G48" s="5">
        <v>120</v>
      </c>
      <c r="H48" s="5">
        <v>208</v>
      </c>
      <c r="L48" s="3">
        <f t="shared" si="4"/>
        <v>1</v>
      </c>
      <c r="M48" s="3">
        <f t="shared" si="6"/>
        <v>1.0256410256410255</v>
      </c>
      <c r="P48" s="3">
        <f t="shared" si="5"/>
        <v>120</v>
      </c>
      <c r="Q48" s="3">
        <f t="shared" si="7"/>
        <v>117.00000000000001</v>
      </c>
      <c r="R48" s="3"/>
    </row>
    <row r="49" spans="1:18" ht="12.75">
      <c r="A49">
        <v>34</v>
      </c>
      <c r="B49" s="1" t="s">
        <v>18</v>
      </c>
      <c r="C49" t="s">
        <v>26</v>
      </c>
      <c r="D49" s="1">
        <v>2007</v>
      </c>
      <c r="E49" t="s">
        <v>79</v>
      </c>
      <c r="F49" t="s">
        <v>80</v>
      </c>
      <c r="G49" s="5">
        <v>114</v>
      </c>
      <c r="H49" s="5">
        <v>204</v>
      </c>
      <c r="L49" s="3">
        <f t="shared" si="4"/>
        <v>1.0526315789473684</v>
      </c>
      <c r="M49" s="3">
        <f t="shared" si="6"/>
        <v>1.0457516339869282</v>
      </c>
      <c r="P49" s="3">
        <f t="shared" si="5"/>
        <v>114</v>
      </c>
      <c r="Q49" s="3">
        <f t="shared" si="7"/>
        <v>114.74999999999999</v>
      </c>
      <c r="R49" s="3"/>
    </row>
    <row r="50" spans="1:18" ht="12.75">
      <c r="A50">
        <v>35</v>
      </c>
      <c r="B50" s="1" t="s">
        <v>18</v>
      </c>
      <c r="C50" t="s">
        <v>19</v>
      </c>
      <c r="D50" s="1">
        <v>2007</v>
      </c>
      <c r="E50" t="s">
        <v>79</v>
      </c>
      <c r="F50" t="s">
        <v>81</v>
      </c>
      <c r="G50" s="5">
        <v>115</v>
      </c>
      <c r="H50" s="5">
        <v>205</v>
      </c>
      <c r="L50" s="3">
        <f t="shared" si="4"/>
        <v>1.0434782608695652</v>
      </c>
      <c r="M50" s="3">
        <f t="shared" si="6"/>
        <v>1.0406504065040652</v>
      </c>
      <c r="P50" s="3">
        <f t="shared" si="5"/>
        <v>115</v>
      </c>
      <c r="Q50" s="3">
        <f t="shared" si="7"/>
        <v>115.31249999999999</v>
      </c>
      <c r="R50" s="3"/>
    </row>
    <row r="51" spans="1:18" ht="12.75">
      <c r="A51">
        <v>77</v>
      </c>
      <c r="B51" s="1" t="s">
        <v>18</v>
      </c>
      <c r="C51" t="s">
        <v>30</v>
      </c>
      <c r="E51" t="s">
        <v>82</v>
      </c>
      <c r="F51" t="s">
        <v>83</v>
      </c>
      <c r="G51" s="5">
        <v>132</v>
      </c>
      <c r="H51" s="5">
        <v>230</v>
      </c>
      <c r="L51" s="3">
        <f t="shared" si="4"/>
        <v>0.9090909090909091</v>
      </c>
      <c r="M51" s="3">
        <f t="shared" si="6"/>
        <v>0.927536231884058</v>
      </c>
      <c r="P51" s="3">
        <f t="shared" si="5"/>
        <v>132</v>
      </c>
      <c r="Q51" s="3">
        <f t="shared" si="7"/>
        <v>129.375</v>
      </c>
      <c r="R51" s="3"/>
    </row>
    <row r="52" spans="1:18" ht="12.75">
      <c r="A52">
        <v>25</v>
      </c>
      <c r="B52" s="1" t="s">
        <v>22</v>
      </c>
      <c r="C52" t="s">
        <v>40</v>
      </c>
      <c r="D52" s="1">
        <v>2006</v>
      </c>
      <c r="E52" t="s">
        <v>84</v>
      </c>
      <c r="F52" t="s">
        <v>85</v>
      </c>
      <c r="G52" s="5">
        <v>111</v>
      </c>
      <c r="I52" s="5">
        <v>302</v>
      </c>
      <c r="L52" s="3">
        <f t="shared" si="4"/>
        <v>1.0810810810810811</v>
      </c>
      <c r="N52" s="3">
        <f>IF(I52&gt;0,100*100/(30*I52)," ")</f>
        <v>1.1037527593818985</v>
      </c>
      <c r="P52" s="3">
        <f t="shared" si="5"/>
        <v>110.99999999999999</v>
      </c>
      <c r="Q52" s="3"/>
      <c r="R52" s="3">
        <f>IF(N52&gt;0,60*60/(30*N52)," ")</f>
        <v>108.71999999999998</v>
      </c>
    </row>
    <row r="53" spans="1:18" ht="12.75">
      <c r="A53">
        <v>18</v>
      </c>
      <c r="B53" s="1" t="s">
        <v>18</v>
      </c>
      <c r="C53" t="s">
        <v>44</v>
      </c>
      <c r="E53" t="s">
        <v>84</v>
      </c>
      <c r="F53" t="s">
        <v>85</v>
      </c>
      <c r="G53" s="5">
        <v>108</v>
      </c>
      <c r="H53" s="5">
        <v>189</v>
      </c>
      <c r="L53" s="3">
        <f t="shared" si="4"/>
        <v>1.1111111111111112</v>
      </c>
      <c r="M53" s="3">
        <f>IF(H53&gt;0,80*80/(30*H53)," ")</f>
        <v>1.128747795414462</v>
      </c>
      <c r="P53" s="3">
        <f t="shared" si="5"/>
        <v>107.99999999999999</v>
      </c>
      <c r="Q53" s="3">
        <f>IF(M53&gt;0,60*60/(30*M53)," ")</f>
        <v>106.3125</v>
      </c>
      <c r="R53" s="3"/>
    </row>
    <row r="54" spans="1:18" ht="12.75">
      <c r="A54">
        <v>37</v>
      </c>
      <c r="B54" s="1" t="s">
        <v>18</v>
      </c>
      <c r="C54" t="s">
        <v>26</v>
      </c>
      <c r="D54" s="1">
        <v>2006</v>
      </c>
      <c r="E54" t="s">
        <v>84</v>
      </c>
      <c r="F54" t="s">
        <v>86</v>
      </c>
      <c r="G54" s="5">
        <v>108</v>
      </c>
      <c r="H54" s="5">
        <v>188</v>
      </c>
      <c r="L54" s="3">
        <f t="shared" si="4"/>
        <v>1.1111111111111112</v>
      </c>
      <c r="M54" s="3">
        <f>IF(H54&gt;0,80*80/(30*H54)," ")</f>
        <v>1.1347517730496455</v>
      </c>
      <c r="P54" s="3">
        <f t="shared" si="5"/>
        <v>107.99999999999999</v>
      </c>
      <c r="Q54" s="3">
        <f>IF(M54&gt;0,60*60/(30*M54)," ")</f>
        <v>105.75</v>
      </c>
      <c r="R54" s="3"/>
    </row>
    <row r="55" spans="1:18" ht="12.75">
      <c r="A55">
        <v>38</v>
      </c>
      <c r="B55" s="1" t="s">
        <v>22</v>
      </c>
      <c r="C55" t="s">
        <v>31</v>
      </c>
      <c r="D55" s="1">
        <v>2007</v>
      </c>
      <c r="E55" t="s">
        <v>84</v>
      </c>
      <c r="F55" t="s">
        <v>87</v>
      </c>
      <c r="G55" s="5">
        <v>108</v>
      </c>
      <c r="I55" s="5">
        <v>317</v>
      </c>
      <c r="L55" s="3">
        <f t="shared" si="4"/>
        <v>1.1111111111111112</v>
      </c>
      <c r="N55" s="3">
        <f>IF(I55&gt;0,100*100/(30*I55)," ")</f>
        <v>1.0515247108307044</v>
      </c>
      <c r="P55" s="3">
        <f t="shared" si="5"/>
        <v>107.99999999999999</v>
      </c>
      <c r="Q55" s="3"/>
      <c r="R55" s="3">
        <f>IF(N55&gt;0,60*60/(30*N55)," ")</f>
        <v>114.12000000000002</v>
      </c>
    </row>
    <row r="56" spans="1:18" ht="12.75">
      <c r="A56">
        <v>79</v>
      </c>
      <c r="B56" s="1" t="s">
        <v>18</v>
      </c>
      <c r="C56" t="s">
        <v>30</v>
      </c>
      <c r="E56" t="s">
        <v>88</v>
      </c>
      <c r="F56" t="s">
        <v>89</v>
      </c>
      <c r="G56" s="5">
        <v>126</v>
      </c>
      <c r="H56" s="5">
        <v>223</v>
      </c>
      <c r="L56" s="3">
        <f t="shared" si="4"/>
        <v>0.9523809523809523</v>
      </c>
      <c r="M56" s="3">
        <f aca="true" t="shared" si="8" ref="M56:M64">IF(H56&gt;0,80*80/(30*H56)," ")</f>
        <v>0.9566517189835575</v>
      </c>
      <c r="P56" s="3">
        <f t="shared" si="5"/>
        <v>126.00000000000001</v>
      </c>
      <c r="Q56" s="3">
        <f aca="true" t="shared" si="9" ref="Q56:Q64">IF(M56&gt;0,60*60/(30*M56)," ")</f>
        <v>125.43750000000001</v>
      </c>
      <c r="R56" s="3"/>
    </row>
    <row r="57" spans="1:18" ht="12.75">
      <c r="A57">
        <v>39</v>
      </c>
      <c r="B57" s="1" t="s">
        <v>18</v>
      </c>
      <c r="C57" t="s">
        <v>30</v>
      </c>
      <c r="D57" s="1">
        <v>2007</v>
      </c>
      <c r="E57" t="s">
        <v>90</v>
      </c>
      <c r="F57" t="s">
        <v>91</v>
      </c>
      <c r="G57" s="5">
        <v>129</v>
      </c>
      <c r="H57" s="5">
        <v>238</v>
      </c>
      <c r="L57" s="3">
        <f t="shared" si="4"/>
        <v>0.9302325581395349</v>
      </c>
      <c r="M57" s="3">
        <f t="shared" si="8"/>
        <v>0.896358543417367</v>
      </c>
      <c r="P57" s="3">
        <f t="shared" si="5"/>
        <v>129</v>
      </c>
      <c r="Q57" s="3">
        <f t="shared" si="9"/>
        <v>133.875</v>
      </c>
      <c r="R57" s="3"/>
    </row>
    <row r="58" spans="1:18" ht="12.75">
      <c r="A58">
        <v>71</v>
      </c>
      <c r="B58" s="1" t="s">
        <v>18</v>
      </c>
      <c r="C58" t="s">
        <v>36</v>
      </c>
      <c r="D58" s="1">
        <v>2007</v>
      </c>
      <c r="E58" t="s">
        <v>90</v>
      </c>
      <c r="F58" t="s">
        <v>92</v>
      </c>
      <c r="G58" s="5">
        <v>125</v>
      </c>
      <c r="H58" s="5">
        <v>220</v>
      </c>
      <c r="L58" s="3">
        <f t="shared" si="4"/>
        <v>0.96</v>
      </c>
      <c r="M58" s="3">
        <f t="shared" si="8"/>
        <v>0.9696969696969697</v>
      </c>
      <c r="P58" s="3">
        <f t="shared" si="5"/>
        <v>125.00000000000001</v>
      </c>
      <c r="Q58" s="3">
        <f t="shared" si="9"/>
        <v>123.74999999999999</v>
      </c>
      <c r="R58" s="3"/>
    </row>
    <row r="59" spans="1:18" ht="12.75">
      <c r="A59">
        <v>57</v>
      </c>
      <c r="B59" s="1" t="s">
        <v>18</v>
      </c>
      <c r="C59" t="s">
        <v>19</v>
      </c>
      <c r="D59" s="1">
        <v>2007</v>
      </c>
      <c r="E59" t="s">
        <v>90</v>
      </c>
      <c r="F59" t="s">
        <v>93</v>
      </c>
      <c r="G59" s="5">
        <v>126</v>
      </c>
      <c r="H59" s="5">
        <v>219</v>
      </c>
      <c r="L59" s="3">
        <f t="shared" si="4"/>
        <v>0.9523809523809523</v>
      </c>
      <c r="M59" s="3">
        <f t="shared" si="8"/>
        <v>0.974124809741248</v>
      </c>
      <c r="P59" s="3">
        <f t="shared" si="5"/>
        <v>126.00000000000001</v>
      </c>
      <c r="Q59" s="3">
        <f t="shared" si="9"/>
        <v>123.1875</v>
      </c>
      <c r="R59" s="3"/>
    </row>
    <row r="60" spans="1:18" ht="12.75">
      <c r="A60">
        <v>41</v>
      </c>
      <c r="B60" s="1" t="s">
        <v>18</v>
      </c>
      <c r="C60" t="s">
        <v>54</v>
      </c>
      <c r="D60" s="1">
        <v>2007</v>
      </c>
      <c r="E60" t="s">
        <v>90</v>
      </c>
      <c r="F60" t="s">
        <v>94</v>
      </c>
      <c r="G60" s="5">
        <v>143</v>
      </c>
      <c r="H60" s="5">
        <v>251</v>
      </c>
      <c r="L60" s="3">
        <f t="shared" si="4"/>
        <v>0.8391608391608392</v>
      </c>
      <c r="M60" s="3">
        <f t="shared" si="8"/>
        <v>0.849933598937583</v>
      </c>
      <c r="P60" s="3">
        <f t="shared" si="5"/>
        <v>143</v>
      </c>
      <c r="Q60" s="3">
        <f t="shared" si="9"/>
        <v>141.1875</v>
      </c>
      <c r="R60" s="3"/>
    </row>
    <row r="61" spans="1:18" ht="12.75">
      <c r="A61">
        <v>42</v>
      </c>
      <c r="B61" s="1" t="s">
        <v>18</v>
      </c>
      <c r="C61" t="s">
        <v>54</v>
      </c>
      <c r="D61" s="1">
        <v>2007</v>
      </c>
      <c r="E61" t="s">
        <v>95</v>
      </c>
      <c r="F61" t="s">
        <v>96</v>
      </c>
      <c r="G61" s="5">
        <v>119</v>
      </c>
      <c r="H61" s="5">
        <v>215</v>
      </c>
      <c r="L61" s="3">
        <f t="shared" si="4"/>
        <v>1.0084033613445378</v>
      </c>
      <c r="M61" s="3">
        <f t="shared" si="8"/>
        <v>0.9922480620155039</v>
      </c>
      <c r="P61" s="3">
        <f t="shared" si="5"/>
        <v>119</v>
      </c>
      <c r="Q61" s="3">
        <f t="shared" si="9"/>
        <v>120.9375</v>
      </c>
      <c r="R61" s="3"/>
    </row>
    <row r="62" spans="1:18" ht="12.75">
      <c r="A62">
        <v>44</v>
      </c>
      <c r="B62" s="1" t="s">
        <v>18</v>
      </c>
      <c r="C62" t="s">
        <v>40</v>
      </c>
      <c r="D62" s="1">
        <v>2006</v>
      </c>
      <c r="E62" t="s">
        <v>97</v>
      </c>
      <c r="F62" t="s">
        <v>98</v>
      </c>
      <c r="G62" s="5">
        <v>124</v>
      </c>
      <c r="H62" s="5">
        <v>218</v>
      </c>
      <c r="L62" s="3">
        <f t="shared" si="4"/>
        <v>0.967741935483871</v>
      </c>
      <c r="M62" s="3">
        <f t="shared" si="8"/>
        <v>0.9785932721712538</v>
      </c>
      <c r="P62" s="3">
        <f t="shared" si="5"/>
        <v>124</v>
      </c>
      <c r="Q62" s="3">
        <f t="shared" si="9"/>
        <v>122.62500000000001</v>
      </c>
      <c r="R62" s="3"/>
    </row>
    <row r="63" spans="1:18" ht="12.75">
      <c r="A63">
        <v>45</v>
      </c>
      <c r="B63" s="1" t="s">
        <v>18</v>
      </c>
      <c r="C63" t="s">
        <v>30</v>
      </c>
      <c r="D63" s="1">
        <v>2007</v>
      </c>
      <c r="E63" t="s">
        <v>97</v>
      </c>
      <c r="F63" t="s">
        <v>99</v>
      </c>
      <c r="G63" s="5">
        <v>129</v>
      </c>
      <c r="H63" s="5">
        <v>226</v>
      </c>
      <c r="L63" s="3">
        <f t="shared" si="4"/>
        <v>0.9302325581395349</v>
      </c>
      <c r="M63" s="3">
        <f t="shared" si="8"/>
        <v>0.943952802359882</v>
      </c>
      <c r="P63" s="3">
        <f t="shared" si="5"/>
        <v>129</v>
      </c>
      <c r="Q63" s="3">
        <f t="shared" si="9"/>
        <v>127.125</v>
      </c>
      <c r="R63" s="3"/>
    </row>
    <row r="64" spans="1:18" ht="12.75">
      <c r="A64">
        <v>36</v>
      </c>
      <c r="B64" s="1" t="s">
        <v>18</v>
      </c>
      <c r="C64" t="s">
        <v>19</v>
      </c>
      <c r="D64" s="1">
        <v>2007</v>
      </c>
      <c r="E64" t="s">
        <v>97</v>
      </c>
      <c r="F64" t="s">
        <v>100</v>
      </c>
      <c r="G64" s="5">
        <v>126</v>
      </c>
      <c r="H64" s="5">
        <v>224</v>
      </c>
      <c r="L64" s="3">
        <f t="shared" si="4"/>
        <v>0.9523809523809523</v>
      </c>
      <c r="M64" s="3">
        <f t="shared" si="8"/>
        <v>0.9523809523809523</v>
      </c>
      <c r="P64" s="3">
        <f t="shared" si="5"/>
        <v>126.00000000000001</v>
      </c>
      <c r="Q64" s="3">
        <f t="shared" si="9"/>
        <v>126.00000000000001</v>
      </c>
      <c r="R64" s="3"/>
    </row>
    <row r="65" spans="1:18" ht="12.75">
      <c r="A65">
        <v>63</v>
      </c>
      <c r="B65" s="1" t="s">
        <v>22</v>
      </c>
      <c r="C65" t="s">
        <v>19</v>
      </c>
      <c r="D65" s="1">
        <v>2007</v>
      </c>
      <c r="E65" t="s">
        <v>97</v>
      </c>
      <c r="F65" t="s">
        <v>101</v>
      </c>
      <c r="G65" s="5">
        <v>113</v>
      </c>
      <c r="I65" s="5">
        <v>329</v>
      </c>
      <c r="L65" s="3">
        <f t="shared" si="4"/>
        <v>1.0619469026548674</v>
      </c>
      <c r="N65" s="3">
        <f>IF(I65&gt;0,100*100/(30*I65)," ")</f>
        <v>1.0131712259371835</v>
      </c>
      <c r="P65" s="3">
        <f t="shared" si="5"/>
        <v>112.99999999999999</v>
      </c>
      <c r="Q65" s="3"/>
      <c r="R65" s="3">
        <f>IF(N65&gt;0,60*60/(30*N65)," ")</f>
        <v>118.44</v>
      </c>
    </row>
    <row r="66" spans="1:18" ht="12.75">
      <c r="A66">
        <v>46</v>
      </c>
      <c r="B66" s="1" t="s">
        <v>18</v>
      </c>
      <c r="C66" t="s">
        <v>40</v>
      </c>
      <c r="D66" s="1">
        <v>2007</v>
      </c>
      <c r="E66" t="s">
        <v>97</v>
      </c>
      <c r="F66" t="s">
        <v>102</v>
      </c>
      <c r="G66" s="5">
        <v>130</v>
      </c>
      <c r="H66" s="5">
        <v>229</v>
      </c>
      <c r="L66" s="3">
        <f t="shared" si="4"/>
        <v>0.9230769230769231</v>
      </c>
      <c r="M66" s="3">
        <f aca="true" t="shared" si="10" ref="M66:M76">IF(H66&gt;0,80*80/(30*H66)," ")</f>
        <v>0.9315866084425036</v>
      </c>
      <c r="P66" s="3">
        <f t="shared" si="5"/>
        <v>130</v>
      </c>
      <c r="Q66" s="3">
        <f aca="true" t="shared" si="11" ref="Q66:Q76">IF(M66&gt;0,60*60/(30*M66)," ")</f>
        <v>128.8125</v>
      </c>
      <c r="R66" s="3"/>
    </row>
    <row r="67" spans="1:18" ht="12.75">
      <c r="A67">
        <v>43</v>
      </c>
      <c r="B67" s="1" t="s">
        <v>18</v>
      </c>
      <c r="C67" t="s">
        <v>40</v>
      </c>
      <c r="D67" s="1">
        <v>2007</v>
      </c>
      <c r="E67" t="s">
        <v>103</v>
      </c>
      <c r="F67" t="s">
        <v>104</v>
      </c>
      <c r="G67" s="5">
        <v>137</v>
      </c>
      <c r="H67" s="5">
        <v>247</v>
      </c>
      <c r="L67" s="3">
        <f t="shared" si="4"/>
        <v>0.8759124087591241</v>
      </c>
      <c r="M67" s="3">
        <f t="shared" si="10"/>
        <v>0.863697705802969</v>
      </c>
      <c r="P67" s="3">
        <f t="shared" si="5"/>
        <v>137</v>
      </c>
      <c r="Q67" s="3">
        <f t="shared" si="11"/>
        <v>138.93749999999997</v>
      </c>
      <c r="R67" s="3"/>
    </row>
    <row r="68" spans="1:18" ht="12.75">
      <c r="A68">
        <v>47</v>
      </c>
      <c r="B68" s="1" t="s">
        <v>18</v>
      </c>
      <c r="C68" t="s">
        <v>26</v>
      </c>
      <c r="E68" t="s">
        <v>103</v>
      </c>
      <c r="F68" t="s">
        <v>105</v>
      </c>
      <c r="G68" s="5">
        <v>114</v>
      </c>
      <c r="H68" s="5">
        <v>207</v>
      </c>
      <c r="L68" s="3">
        <f t="shared" si="4"/>
        <v>1.0526315789473684</v>
      </c>
      <c r="M68" s="3">
        <f t="shared" si="10"/>
        <v>1.0305958132045088</v>
      </c>
      <c r="P68" s="3">
        <f t="shared" si="5"/>
        <v>114</v>
      </c>
      <c r="Q68" s="3">
        <f t="shared" si="11"/>
        <v>116.4375</v>
      </c>
      <c r="R68" s="3"/>
    </row>
    <row r="69" spans="1:18" ht="12.75">
      <c r="A69">
        <v>60</v>
      </c>
      <c r="B69" s="1" t="s">
        <v>18</v>
      </c>
      <c r="C69" t="s">
        <v>26</v>
      </c>
      <c r="D69" s="1">
        <v>2006</v>
      </c>
      <c r="E69" t="s">
        <v>106</v>
      </c>
      <c r="F69" t="s">
        <v>107</v>
      </c>
      <c r="G69" s="5">
        <v>109</v>
      </c>
      <c r="H69" s="5">
        <v>192</v>
      </c>
      <c r="L69" s="3">
        <f t="shared" si="4"/>
        <v>1.1009174311926606</v>
      </c>
      <c r="M69" s="3">
        <f t="shared" si="10"/>
        <v>1.1111111111111112</v>
      </c>
      <c r="P69" s="3">
        <f t="shared" si="5"/>
        <v>108.99999999999999</v>
      </c>
      <c r="Q69" s="3">
        <f t="shared" si="11"/>
        <v>107.99999999999999</v>
      </c>
      <c r="R69" s="3"/>
    </row>
    <row r="70" spans="1:18" ht="12.75">
      <c r="A70">
        <v>49</v>
      </c>
      <c r="B70" s="1" t="s">
        <v>18</v>
      </c>
      <c r="C70" t="s">
        <v>30</v>
      </c>
      <c r="D70" s="1">
        <v>2007</v>
      </c>
      <c r="E70" t="s">
        <v>106</v>
      </c>
      <c r="F70" t="s">
        <v>108</v>
      </c>
      <c r="G70" s="5">
        <v>116</v>
      </c>
      <c r="H70" s="5">
        <v>207</v>
      </c>
      <c r="L70" s="3">
        <f t="shared" si="4"/>
        <v>1.0344827586206897</v>
      </c>
      <c r="M70" s="3">
        <f t="shared" si="10"/>
        <v>1.0305958132045088</v>
      </c>
      <c r="P70" s="3">
        <f t="shared" si="5"/>
        <v>116</v>
      </c>
      <c r="Q70" s="3">
        <f t="shared" si="11"/>
        <v>116.4375</v>
      </c>
      <c r="R70" s="3"/>
    </row>
    <row r="71" spans="1:18" ht="12.75">
      <c r="A71">
        <v>19</v>
      </c>
      <c r="B71" s="1" t="s">
        <v>18</v>
      </c>
      <c r="C71" t="s">
        <v>44</v>
      </c>
      <c r="E71" t="s">
        <v>106</v>
      </c>
      <c r="F71" t="s">
        <v>108</v>
      </c>
      <c r="G71" s="5">
        <v>107</v>
      </c>
      <c r="H71" s="5">
        <v>187</v>
      </c>
      <c r="L71" s="3">
        <f aca="true" t="shared" si="12" ref="L71:L85">IF(G71&gt;0,60*60/(30*G71)," ")</f>
        <v>1.1214953271028036</v>
      </c>
      <c r="M71" s="3">
        <f t="shared" si="10"/>
        <v>1.1408199643493762</v>
      </c>
      <c r="P71" s="3">
        <f t="shared" si="5"/>
        <v>107</v>
      </c>
      <c r="Q71" s="3">
        <f t="shared" si="11"/>
        <v>105.1875</v>
      </c>
      <c r="R71" s="3"/>
    </row>
    <row r="72" spans="1:18" ht="12.75">
      <c r="A72">
        <v>78</v>
      </c>
      <c r="B72" s="1" t="s">
        <v>18</v>
      </c>
      <c r="C72" t="s">
        <v>30</v>
      </c>
      <c r="E72" t="s">
        <v>106</v>
      </c>
      <c r="F72" t="s">
        <v>109</v>
      </c>
      <c r="G72" s="5">
        <v>127</v>
      </c>
      <c r="H72" s="5">
        <v>219</v>
      </c>
      <c r="L72" s="3">
        <f t="shared" si="12"/>
        <v>0.9448818897637795</v>
      </c>
      <c r="M72" s="3">
        <f t="shared" si="10"/>
        <v>0.974124809741248</v>
      </c>
      <c r="P72" s="3">
        <f aca="true" t="shared" si="13" ref="P72:P85">IF(L72&gt;0,60*60/(30*L72)," ")</f>
        <v>127</v>
      </c>
      <c r="Q72" s="3">
        <f t="shared" si="11"/>
        <v>123.1875</v>
      </c>
      <c r="R72" s="3"/>
    </row>
    <row r="73" spans="1:18" ht="12.75">
      <c r="A73">
        <v>67</v>
      </c>
      <c r="B73" s="1" t="s">
        <v>18</v>
      </c>
      <c r="C73" t="s">
        <v>31</v>
      </c>
      <c r="D73" s="1">
        <v>2007</v>
      </c>
      <c r="E73" t="s">
        <v>106</v>
      </c>
      <c r="F73" t="s">
        <v>110</v>
      </c>
      <c r="G73" s="5">
        <v>110</v>
      </c>
      <c r="H73" s="5">
        <v>194</v>
      </c>
      <c r="L73" s="3">
        <f t="shared" si="12"/>
        <v>1.0909090909090908</v>
      </c>
      <c r="M73" s="3">
        <f t="shared" si="10"/>
        <v>1.0996563573883162</v>
      </c>
      <c r="P73" s="3">
        <f t="shared" si="13"/>
        <v>110</v>
      </c>
      <c r="Q73" s="3">
        <f t="shared" si="11"/>
        <v>109.12499999999999</v>
      </c>
      <c r="R73" s="3"/>
    </row>
    <row r="74" spans="1:18" ht="12.75">
      <c r="A74">
        <v>3</v>
      </c>
      <c r="B74" s="1" t="s">
        <v>18</v>
      </c>
      <c r="C74" t="s">
        <v>44</v>
      </c>
      <c r="D74" s="1">
        <v>2006</v>
      </c>
      <c r="E74" t="s">
        <v>106</v>
      </c>
      <c r="F74" t="s">
        <v>111</v>
      </c>
      <c r="G74" s="5">
        <v>116</v>
      </c>
      <c r="H74" s="5">
        <v>203</v>
      </c>
      <c r="L74" s="3">
        <f t="shared" si="12"/>
        <v>1.0344827586206897</v>
      </c>
      <c r="M74" s="3">
        <f t="shared" si="10"/>
        <v>1.0509031198686372</v>
      </c>
      <c r="P74" s="3">
        <f t="shared" si="13"/>
        <v>116</v>
      </c>
      <c r="Q74" s="3">
        <f t="shared" si="11"/>
        <v>114.1875</v>
      </c>
      <c r="R74" s="3"/>
    </row>
    <row r="75" spans="1:18" ht="12.75">
      <c r="A75">
        <v>48</v>
      </c>
      <c r="B75" s="1" t="s">
        <v>18</v>
      </c>
      <c r="C75" t="s">
        <v>26</v>
      </c>
      <c r="E75" t="s">
        <v>106</v>
      </c>
      <c r="F75" t="s">
        <v>111</v>
      </c>
      <c r="G75" s="5">
        <v>112</v>
      </c>
      <c r="H75" s="5">
        <v>195</v>
      </c>
      <c r="L75" s="3">
        <f t="shared" si="12"/>
        <v>1.0714285714285714</v>
      </c>
      <c r="M75" s="3">
        <f t="shared" si="10"/>
        <v>1.0940170940170941</v>
      </c>
      <c r="P75" s="3">
        <f t="shared" si="13"/>
        <v>112.00000000000001</v>
      </c>
      <c r="Q75" s="3">
        <f t="shared" si="11"/>
        <v>109.68749999999999</v>
      </c>
      <c r="R75" s="3"/>
    </row>
    <row r="76" spans="1:18" ht="12.75">
      <c r="A76">
        <v>50</v>
      </c>
      <c r="B76" s="1" t="s">
        <v>18</v>
      </c>
      <c r="C76" t="s">
        <v>26</v>
      </c>
      <c r="D76" s="1">
        <v>2006</v>
      </c>
      <c r="E76" t="s">
        <v>112</v>
      </c>
      <c r="F76" t="s">
        <v>113</v>
      </c>
      <c r="G76" s="5">
        <v>123</v>
      </c>
      <c r="H76" s="5">
        <v>219</v>
      </c>
      <c r="L76" s="3">
        <f t="shared" si="12"/>
        <v>0.975609756097561</v>
      </c>
      <c r="M76" s="3">
        <f t="shared" si="10"/>
        <v>0.974124809741248</v>
      </c>
      <c r="P76" s="3">
        <f t="shared" si="13"/>
        <v>123.00000000000001</v>
      </c>
      <c r="Q76" s="3">
        <f t="shared" si="11"/>
        <v>123.1875</v>
      </c>
      <c r="R76" s="3"/>
    </row>
    <row r="77" spans="1:18" ht="12.75">
      <c r="A77">
        <v>69</v>
      </c>
      <c r="B77" s="1" t="s">
        <v>22</v>
      </c>
      <c r="C77" t="s">
        <v>33</v>
      </c>
      <c r="D77" s="1">
        <v>2006</v>
      </c>
      <c r="E77" t="s">
        <v>112</v>
      </c>
      <c r="F77" t="s">
        <v>113</v>
      </c>
      <c r="G77" s="5">
        <v>121</v>
      </c>
      <c r="I77" s="5">
        <v>351</v>
      </c>
      <c r="L77" s="3">
        <f t="shared" si="12"/>
        <v>0.9917355371900827</v>
      </c>
      <c r="N77" s="3">
        <f>IF(I77&gt;0,100*100/(30*I77)," ")</f>
        <v>0.949667616334283</v>
      </c>
      <c r="P77" s="3">
        <f t="shared" si="13"/>
        <v>121</v>
      </c>
      <c r="Q77" s="3"/>
      <c r="R77" s="3">
        <f>IF(N77&gt;0,60*60/(30*N77)," ")</f>
        <v>126.36</v>
      </c>
    </row>
    <row r="78" spans="1:18" ht="12.75">
      <c r="A78">
        <v>51</v>
      </c>
      <c r="B78" s="1" t="s">
        <v>18</v>
      </c>
      <c r="C78" t="s">
        <v>40</v>
      </c>
      <c r="D78" s="1">
        <v>2006</v>
      </c>
      <c r="E78" t="s">
        <v>114</v>
      </c>
      <c r="F78" t="s">
        <v>115</v>
      </c>
      <c r="G78" s="5">
        <v>132</v>
      </c>
      <c r="H78" s="5">
        <v>226</v>
      </c>
      <c r="L78" s="3">
        <f t="shared" si="12"/>
        <v>0.9090909090909091</v>
      </c>
      <c r="M78" s="3">
        <f aca="true" t="shared" si="14" ref="M78:M85">IF(H78&gt;0,80*80/(30*H78)," ")</f>
        <v>0.943952802359882</v>
      </c>
      <c r="P78" s="3">
        <f t="shared" si="13"/>
        <v>132</v>
      </c>
      <c r="Q78" s="3">
        <f aca="true" t="shared" si="15" ref="Q78:Q85">IF(M78&gt;0,60*60/(30*M78)," ")</f>
        <v>127.125</v>
      </c>
      <c r="R78" s="3"/>
    </row>
    <row r="79" spans="1:18" ht="12.75">
      <c r="A79">
        <v>52</v>
      </c>
      <c r="B79" s="1" t="s">
        <v>18</v>
      </c>
      <c r="C79" t="s">
        <v>44</v>
      </c>
      <c r="D79" s="1">
        <v>2006</v>
      </c>
      <c r="E79" t="s">
        <v>116</v>
      </c>
      <c r="F79" t="s">
        <v>117</v>
      </c>
      <c r="G79" s="5">
        <v>119</v>
      </c>
      <c r="H79" s="5">
        <v>210</v>
      </c>
      <c r="L79" s="3">
        <f t="shared" si="12"/>
        <v>1.0084033613445378</v>
      </c>
      <c r="M79" s="3">
        <f t="shared" si="14"/>
        <v>1.0158730158730158</v>
      </c>
      <c r="P79" s="3">
        <f t="shared" si="13"/>
        <v>119</v>
      </c>
      <c r="Q79" s="3">
        <f t="shared" si="15"/>
        <v>118.125</v>
      </c>
      <c r="R79" s="3"/>
    </row>
    <row r="80" spans="1:18" ht="12.75">
      <c r="A80">
        <v>53</v>
      </c>
      <c r="B80" s="1" t="s">
        <v>18</v>
      </c>
      <c r="C80" t="s">
        <v>40</v>
      </c>
      <c r="D80" s="1">
        <v>2007</v>
      </c>
      <c r="E80" t="s">
        <v>118</v>
      </c>
      <c r="F80" t="s">
        <v>119</v>
      </c>
      <c r="G80" s="5">
        <v>132</v>
      </c>
      <c r="H80" s="5">
        <v>239</v>
      </c>
      <c r="L80" s="3">
        <f t="shared" si="12"/>
        <v>0.9090909090909091</v>
      </c>
      <c r="M80" s="3">
        <f t="shared" si="14"/>
        <v>0.8926080892608089</v>
      </c>
      <c r="P80" s="3">
        <f t="shared" si="13"/>
        <v>132</v>
      </c>
      <c r="Q80" s="3">
        <f t="shared" si="15"/>
        <v>134.4375</v>
      </c>
      <c r="R80" s="3"/>
    </row>
    <row r="81" spans="1:18" ht="12.75">
      <c r="A81">
        <v>40</v>
      </c>
      <c r="B81" s="1" t="s">
        <v>18</v>
      </c>
      <c r="C81" t="s">
        <v>30</v>
      </c>
      <c r="D81" s="1">
        <v>2007</v>
      </c>
      <c r="E81" t="s">
        <v>118</v>
      </c>
      <c r="F81" t="s">
        <v>120</v>
      </c>
      <c r="G81" s="5">
        <v>130</v>
      </c>
      <c r="H81" s="5">
        <v>231</v>
      </c>
      <c r="L81" s="3">
        <f t="shared" si="12"/>
        <v>0.9230769230769231</v>
      </c>
      <c r="M81" s="3">
        <f t="shared" si="14"/>
        <v>0.9235209235209235</v>
      </c>
      <c r="P81" s="3">
        <f t="shared" si="13"/>
        <v>130</v>
      </c>
      <c r="Q81" s="3">
        <f t="shared" si="15"/>
        <v>129.9375</v>
      </c>
      <c r="R81" s="3"/>
    </row>
    <row r="82" spans="1:18" ht="12.75">
      <c r="A82">
        <v>31</v>
      </c>
      <c r="B82" s="1" t="s">
        <v>18</v>
      </c>
      <c r="C82" t="s">
        <v>23</v>
      </c>
      <c r="D82" s="1">
        <v>2007</v>
      </c>
      <c r="E82" t="s">
        <v>121</v>
      </c>
      <c r="F82" t="s">
        <v>122</v>
      </c>
      <c r="G82" s="5">
        <v>136</v>
      </c>
      <c r="H82" s="5">
        <v>241</v>
      </c>
      <c r="L82" s="3">
        <f t="shared" si="12"/>
        <v>0.8823529411764706</v>
      </c>
      <c r="M82" s="3">
        <f t="shared" si="14"/>
        <v>0.8852005532503457</v>
      </c>
      <c r="P82" s="3">
        <f t="shared" si="13"/>
        <v>136</v>
      </c>
      <c r="Q82" s="3">
        <f t="shared" si="15"/>
        <v>135.5625</v>
      </c>
      <c r="R82" s="3"/>
    </row>
    <row r="83" spans="1:18" ht="12.75">
      <c r="A83">
        <v>30</v>
      </c>
      <c r="B83" s="1" t="s">
        <v>18</v>
      </c>
      <c r="C83" t="s">
        <v>23</v>
      </c>
      <c r="D83" s="1">
        <v>2007</v>
      </c>
      <c r="E83" t="s">
        <v>121</v>
      </c>
      <c r="F83" t="s">
        <v>123</v>
      </c>
      <c r="G83" s="5">
        <v>127</v>
      </c>
      <c r="H83" s="5">
        <v>223</v>
      </c>
      <c r="L83" s="3">
        <f t="shared" si="12"/>
        <v>0.9448818897637795</v>
      </c>
      <c r="M83" s="3">
        <f t="shared" si="14"/>
        <v>0.9566517189835575</v>
      </c>
      <c r="P83" s="3">
        <f t="shared" si="13"/>
        <v>127</v>
      </c>
      <c r="Q83" s="3">
        <f t="shared" si="15"/>
        <v>125.43750000000001</v>
      </c>
      <c r="R83" s="3"/>
    </row>
    <row r="84" spans="1:18" ht="12.75">
      <c r="A84">
        <v>73</v>
      </c>
      <c r="B84" s="1" t="s">
        <v>18</v>
      </c>
      <c r="C84" t="s">
        <v>23</v>
      </c>
      <c r="D84" s="1">
        <v>2006</v>
      </c>
      <c r="E84" t="s">
        <v>121</v>
      </c>
      <c r="F84" t="s">
        <v>124</v>
      </c>
      <c r="G84" s="5">
        <v>135</v>
      </c>
      <c r="H84" s="5">
        <v>256</v>
      </c>
      <c r="L84" s="3">
        <f t="shared" si="12"/>
        <v>0.8888888888888888</v>
      </c>
      <c r="M84" s="3">
        <f t="shared" si="14"/>
        <v>0.8333333333333334</v>
      </c>
      <c r="P84" s="3">
        <f t="shared" si="13"/>
        <v>135</v>
      </c>
      <c r="Q84" s="3">
        <f t="shared" si="15"/>
        <v>144</v>
      </c>
      <c r="R84" s="3"/>
    </row>
    <row r="85" spans="1:18" ht="12.75">
      <c r="A85">
        <v>54</v>
      </c>
      <c r="B85" s="1" t="s">
        <v>18</v>
      </c>
      <c r="C85" t="s">
        <v>23</v>
      </c>
      <c r="D85" s="1">
        <v>2006</v>
      </c>
      <c r="E85" t="s">
        <v>125</v>
      </c>
      <c r="F85" t="s">
        <v>126</v>
      </c>
      <c r="G85" s="5">
        <v>138</v>
      </c>
      <c r="H85" s="5">
        <v>252</v>
      </c>
      <c r="L85" s="3">
        <f t="shared" si="12"/>
        <v>0.8695652173913043</v>
      </c>
      <c r="M85" s="3">
        <f t="shared" si="14"/>
        <v>0.8465608465608465</v>
      </c>
      <c r="P85" s="3">
        <f t="shared" si="13"/>
        <v>138</v>
      </c>
      <c r="Q85" s="3">
        <f t="shared" si="15"/>
        <v>141.75</v>
      </c>
      <c r="R85" s="3"/>
    </row>
    <row r="86" spans="16:18" ht="12.75">
      <c r="P86" s="3"/>
      <c r="Q86" s="3"/>
      <c r="R86" s="3"/>
    </row>
    <row r="87" spans="16:18" ht="12.75">
      <c r="P87" s="3"/>
      <c r="Q87" s="3"/>
      <c r="R87" s="3"/>
    </row>
    <row r="88" spans="16:18" ht="12.75">
      <c r="P88" s="3" t="s">
        <v>4</v>
      </c>
      <c r="Q88" s="3" t="s">
        <v>5</v>
      </c>
      <c r="R88" s="3" t="s">
        <v>6</v>
      </c>
    </row>
    <row r="89" spans="7:18" ht="12.75">
      <c r="G89" s="6" t="s">
        <v>7</v>
      </c>
      <c r="H89" s="6"/>
      <c r="I89" s="6"/>
      <c r="P89" s="6" t="s">
        <v>8</v>
      </c>
      <c r="Q89" s="6"/>
      <c r="R89" s="6"/>
    </row>
    <row r="90" spans="7:18" ht="12.75">
      <c r="G90" s="4" t="s">
        <v>9</v>
      </c>
      <c r="H90" s="4"/>
      <c r="I90" s="4"/>
      <c r="L90" s="3" t="s">
        <v>11</v>
      </c>
      <c r="M90" s="3" t="s">
        <v>11</v>
      </c>
      <c r="N90" s="3" t="s">
        <v>11</v>
      </c>
      <c r="P90" s="6" t="s">
        <v>12</v>
      </c>
      <c r="Q90" s="6"/>
      <c r="R90" s="6"/>
    </row>
    <row r="91" spans="7:18" ht="12.75">
      <c r="G91" s="5" t="s">
        <v>4</v>
      </c>
      <c r="H91" s="5" t="s">
        <v>5</v>
      </c>
      <c r="I91" s="5" t="s">
        <v>6</v>
      </c>
      <c r="L91" s="3" t="s">
        <v>4</v>
      </c>
      <c r="M91" s="3" t="s">
        <v>5</v>
      </c>
      <c r="N91" s="3" t="s">
        <v>6</v>
      </c>
      <c r="P91" s="1" t="s">
        <v>4</v>
      </c>
      <c r="Q91" s="1" t="s">
        <v>4</v>
      </c>
      <c r="R91" s="1" t="s">
        <v>4</v>
      </c>
    </row>
    <row r="92" spans="1:256" ht="12.75">
      <c r="A92" s="2"/>
      <c r="B92" s="2"/>
      <c r="C92" s="2"/>
      <c r="D92" s="3"/>
      <c r="E92" s="2"/>
      <c r="F92" s="2" t="s">
        <v>127</v>
      </c>
      <c r="G92" s="3">
        <f>MIN(G$7:G$85)</f>
        <v>104</v>
      </c>
      <c r="H92" s="3">
        <f>MIN(H$7:H$85)</f>
        <v>187</v>
      </c>
      <c r="I92" s="3">
        <f>MIN(I$7:I$85)</f>
        <v>288</v>
      </c>
      <c r="J92" s="3"/>
      <c r="K92" s="3"/>
      <c r="L92" s="3">
        <f>MIN(L$7:L$85)</f>
        <v>0.8275862068965517</v>
      </c>
      <c r="M92" s="3">
        <f>MIN(M$7:M$85)</f>
        <v>0.8205128205128205</v>
      </c>
      <c r="N92" s="3">
        <f>MIN(N$7:N$85)</f>
        <v>0.9233610341643582</v>
      </c>
      <c r="O92" s="3"/>
      <c r="P92" s="3">
        <f>MIN(P$7:P$85)</f>
        <v>104</v>
      </c>
      <c r="Q92" s="3">
        <f>MIN(Q$7:Q$85)</f>
        <v>105.1875</v>
      </c>
      <c r="R92" s="3">
        <f>MIN(R$7:R$85)</f>
        <v>103.68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2.75">
      <c r="A93" s="2"/>
      <c r="B93" s="2"/>
      <c r="C93" s="2"/>
      <c r="D93" s="3"/>
      <c r="E93" s="2"/>
      <c r="F93" s="2" t="s">
        <v>128</v>
      </c>
      <c r="G93" s="3">
        <f>AVERAGE(G$7:G$85)</f>
        <v>120.50632911392405</v>
      </c>
      <c r="H93" s="3">
        <f>AVERAGE(H$7:H$85)</f>
        <v>217.38709677419354</v>
      </c>
      <c r="I93" s="3">
        <f>AVERAGE(I$7:I$85)</f>
        <v>318.7647058823529</v>
      </c>
      <c r="J93" s="3"/>
      <c r="K93" s="3"/>
      <c r="L93" s="3">
        <f>AVERAGE(L$7:L$85)</f>
        <v>1.0024106582276513</v>
      </c>
      <c r="M93" s="3">
        <f>AVERAGE(M$7:M$85)</f>
        <v>0.987961824516238</v>
      </c>
      <c r="N93" s="3">
        <f>AVERAGE(N$7:N$85)</f>
        <v>1.0506852635176325</v>
      </c>
      <c r="O93" s="3"/>
      <c r="P93" s="3">
        <f>AVERAGE(P$7:P$85)</f>
        <v>120.50632911392405</v>
      </c>
      <c r="Q93" s="3">
        <f>AVERAGE(Q$7:Q$85)</f>
        <v>122.28024193548387</v>
      </c>
      <c r="R93" s="3">
        <f>AVERAGE(R$7:R$85)</f>
        <v>114.75529411764707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2"/>
      <c r="B94" s="2"/>
      <c r="C94" s="2"/>
      <c r="D94" s="3"/>
      <c r="E94" s="2"/>
      <c r="F94" s="2" t="s">
        <v>129</v>
      </c>
      <c r="G94" s="3">
        <f>MAX(G$7:G$85)</f>
        <v>145</v>
      </c>
      <c r="H94" s="3">
        <f>MAX(H$7:H$85)</f>
        <v>260</v>
      </c>
      <c r="I94" s="3">
        <f>MAX(I$7:I$85)</f>
        <v>361</v>
      </c>
      <c r="J94" s="3"/>
      <c r="K94" s="3"/>
      <c r="L94" s="3">
        <f>MAX(L$7:L$85)</f>
        <v>1.1538461538461537</v>
      </c>
      <c r="M94" s="3">
        <f>MAX(M$7:M$85)</f>
        <v>1.1408199643493762</v>
      </c>
      <c r="N94" s="3">
        <f>MAX(N$7:N$85)</f>
        <v>1.1574074074074074</v>
      </c>
      <c r="O94" s="3"/>
      <c r="P94" s="3">
        <f>MAX(P$7:P$85)</f>
        <v>145</v>
      </c>
      <c r="Q94" s="3">
        <f>MAX(Q$7:Q$85)</f>
        <v>146.25</v>
      </c>
      <c r="R94" s="3">
        <f>MAX(R$7:R$85)</f>
        <v>129.96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2.75">
      <c r="A95" s="2"/>
      <c r="B95" s="3"/>
      <c r="C95" s="2"/>
      <c r="D95" s="3"/>
      <c r="E95" s="2"/>
      <c r="F95" s="2"/>
      <c r="G95" s="3"/>
      <c r="H95" s="3"/>
      <c r="I95" s="3"/>
      <c r="J95" s="3"/>
      <c r="K95" s="3"/>
      <c r="O95" s="3"/>
      <c r="P95" s="3"/>
      <c r="Q95" s="3"/>
      <c r="R95" s="3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2.75">
      <c r="A96" s="2"/>
      <c r="B96" s="2"/>
      <c r="C96" s="2"/>
      <c r="D96" s="3"/>
      <c r="E96" s="2"/>
      <c r="F96" s="2" t="s">
        <v>130</v>
      </c>
      <c r="G96" s="3">
        <f>MODE(G$7:G$85)</f>
        <v>112</v>
      </c>
      <c r="H96" s="3">
        <f>MODE(H$7:H$85)</f>
        <v>212</v>
      </c>
      <c r="I96" s="3">
        <f>MODE(I$7:I$85)</f>
        <v>288</v>
      </c>
      <c r="J96" s="3"/>
      <c r="K96" s="3"/>
      <c r="L96" s="3">
        <f>MODE(L$7:L$85)</f>
        <v>1.0714285714285714</v>
      </c>
      <c r="M96" s="3">
        <f>MODE(M$7:M$85)</f>
        <v>1.0062893081761006</v>
      </c>
      <c r="N96" s="3">
        <f>MODE(N$7:N$85)</f>
        <v>1.1574074074074074</v>
      </c>
      <c r="O96" s="3"/>
      <c r="P96" s="3">
        <f>MODE(P$7:P$85)</f>
        <v>112.00000000000001</v>
      </c>
      <c r="Q96" s="3">
        <f>MODE(Q$7:Q$85)</f>
        <v>119.25</v>
      </c>
      <c r="R96" s="3">
        <f>MODE(R$7:R$85)</f>
        <v>103.68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>
      <c r="A97" s="2"/>
      <c r="B97" s="2"/>
      <c r="C97" s="2"/>
      <c r="D97" s="3"/>
      <c r="E97" s="2"/>
      <c r="F97" s="2" t="s">
        <v>131</v>
      </c>
      <c r="G97" s="3">
        <v>120.50632911392405</v>
      </c>
      <c r="H97" s="3">
        <v>217.38709677419354</v>
      </c>
      <c r="I97" s="3">
        <v>318.7647058823529</v>
      </c>
      <c r="J97" s="3"/>
      <c r="K97" s="3"/>
      <c r="L97" s="3">
        <v>1.0024106582276517</v>
      </c>
      <c r="M97" s="3">
        <v>0.9879618245162382</v>
      </c>
      <c r="N97" s="3">
        <v>1.0506852635176325</v>
      </c>
      <c r="O97" s="3"/>
      <c r="P97" s="3">
        <v>120.50632911392405</v>
      </c>
      <c r="Q97" s="3">
        <v>122.28024193548387</v>
      </c>
      <c r="R97" s="3">
        <v>114.75529411764705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2.75">
      <c r="A98" s="2"/>
      <c r="B98" s="2"/>
      <c r="C98" s="2"/>
      <c r="D98" s="3"/>
      <c r="E98" s="2"/>
      <c r="F98" s="2" t="s">
        <v>132</v>
      </c>
      <c r="G98" s="3">
        <f>MEDIAN(G$7:G$85)</f>
        <v>119</v>
      </c>
      <c r="H98" s="3">
        <f>MEDIAN(H$7:H$85)</f>
        <v>215</v>
      </c>
      <c r="I98" s="3">
        <f>MEDIAN(I$7:I$85)</f>
        <v>320</v>
      </c>
      <c r="J98" s="3"/>
      <c r="K98" s="3"/>
      <c r="L98" s="3">
        <f>MEDIAN(L$7:L$85)</f>
        <v>1.0084033613445378</v>
      </c>
      <c r="M98" s="3">
        <f>MEDIAN(M$7:M$85)</f>
        <v>0.9922480620155039</v>
      </c>
      <c r="N98" s="3">
        <f>MEDIAN(N$7:N$85)</f>
        <v>1.0416666666666667</v>
      </c>
      <c r="O98" s="3"/>
      <c r="P98" s="3">
        <f>MEDIAN(P$7:P$85)</f>
        <v>119</v>
      </c>
      <c r="Q98" s="3">
        <f>MEDIAN(Q$7:Q$85)</f>
        <v>120.9375</v>
      </c>
      <c r="R98" s="3">
        <f>MEDIAN(R$7:R$85)</f>
        <v>115.19999999999999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2.75">
      <c r="A99" s="2"/>
      <c r="B99" s="2"/>
      <c r="C99" s="2"/>
      <c r="D99" s="3"/>
      <c r="E99" s="2"/>
      <c r="F99" s="2"/>
      <c r="G99" s="3"/>
      <c r="H99" s="3"/>
      <c r="I99" s="3"/>
      <c r="J99" s="3"/>
      <c r="K99" s="3"/>
      <c r="O99" s="3"/>
      <c r="P99" s="3"/>
      <c r="Q99" s="3"/>
      <c r="R99" s="3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2.75">
      <c r="A100" s="2"/>
      <c r="B100" s="3"/>
      <c r="C100" s="2"/>
      <c r="D100" s="3"/>
      <c r="E100" s="2"/>
      <c r="F100" s="2" t="s">
        <v>133</v>
      </c>
      <c r="G100" s="3">
        <f>STDEV(G$7:G$85)</f>
        <v>10.00240152922451</v>
      </c>
      <c r="H100" s="3">
        <f>STDEV(H$7:H$85)</f>
        <v>18.19327459841765</v>
      </c>
      <c r="I100" s="3">
        <f>STDEV(I$7:I$85)</f>
        <v>22.93885734884341</v>
      </c>
      <c r="J100" s="3"/>
      <c r="K100" s="3"/>
      <c r="L100" s="3">
        <f>STDEV(L$7:L$85)</f>
        <v>0.08099416131430061</v>
      </c>
      <c r="M100" s="3">
        <f>STDEV(M$7:M$85)</f>
        <v>0.0806246203501977</v>
      </c>
      <c r="N100" s="3">
        <f>STDEV(N$7:N$85)</f>
        <v>0.07375028241928713</v>
      </c>
      <c r="O100" s="3"/>
      <c r="P100" s="3">
        <f>STDEV(P$7:P$85)</f>
        <v>10.00240152922451</v>
      </c>
      <c r="Q100" s="3">
        <f>STDEV(Q$7:Q$85)</f>
        <v>10.233716961609932</v>
      </c>
      <c r="R100" s="3">
        <f>STDEV(R$7:R$85)</f>
        <v>8.257988645583534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2.75">
      <c r="A101" s="2"/>
      <c r="B101" s="3"/>
      <c r="C101" s="2"/>
      <c r="D101" s="3"/>
      <c r="E101" s="2"/>
      <c r="F101" s="2"/>
      <c r="G101" s="3"/>
      <c r="H101" s="3"/>
      <c r="I101" s="3"/>
      <c r="J101" s="3"/>
      <c r="K101" s="3"/>
      <c r="O101" s="3"/>
      <c r="P101" s="3"/>
      <c r="Q101" s="3"/>
      <c r="R101" s="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2.75">
      <c r="A102" s="2"/>
      <c r="B102" s="3"/>
      <c r="C102" s="2"/>
      <c r="D102" s="3"/>
      <c r="E102" s="2"/>
      <c r="F102" s="2" t="s">
        <v>134</v>
      </c>
      <c r="G102" s="3">
        <f>COUNTA(G$7:G$85)</f>
        <v>79</v>
      </c>
      <c r="H102" s="3">
        <f>COUNTA(H$7:H$85)</f>
        <v>62</v>
      </c>
      <c r="I102" s="3">
        <f>COUNTA(I$7:I$85)</f>
        <v>17</v>
      </c>
      <c r="J102" s="3"/>
      <c r="K102" s="3"/>
      <c r="L102" s="3">
        <f>COUNTA(L$7:L$85)</f>
        <v>79</v>
      </c>
      <c r="M102" s="3">
        <f>COUNTA(M$7:M$85)</f>
        <v>62</v>
      </c>
      <c r="N102" s="3">
        <f>COUNTA(N$7:N$85)</f>
        <v>17</v>
      </c>
      <c r="O102" s="3"/>
      <c r="P102" s="3">
        <f>COUNTA(P$7:P$85)</f>
        <v>79</v>
      </c>
      <c r="Q102" s="3">
        <f>COUNTA(Q$7:Q$85)</f>
        <v>62</v>
      </c>
      <c r="R102" s="3">
        <f>COUNTA(R$7:R$85)</f>
        <v>17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2.75">
      <c r="A103" s="2"/>
      <c r="B103" s="2"/>
      <c r="C103" s="2"/>
      <c r="D103" s="3"/>
      <c r="E103" s="2"/>
      <c r="F103" s="2"/>
      <c r="G103" s="3"/>
      <c r="H103" s="3"/>
      <c r="I103" s="3"/>
      <c r="J103" s="3"/>
      <c r="K103" s="3"/>
      <c r="O103" s="3"/>
      <c r="P103" s="3"/>
      <c r="Q103" s="3"/>
      <c r="R103" s="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2.75">
      <c r="A104" s="2"/>
      <c r="B104" s="2"/>
      <c r="C104" s="2"/>
      <c r="D104" s="3"/>
      <c r="E104" s="2"/>
      <c r="F104" s="2"/>
      <c r="G104" s="3"/>
      <c r="H104" s="3"/>
      <c r="I104" s="3"/>
      <c r="J104" s="3"/>
      <c r="K104" s="3"/>
      <c r="O104" s="3"/>
      <c r="P104" s="3"/>
      <c r="Q104" s="3"/>
      <c r="R104" s="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2.75">
      <c r="A105" s="2"/>
      <c r="B105" s="2"/>
      <c r="C105" s="2"/>
      <c r="D105" s="3"/>
      <c r="E105" s="2"/>
      <c r="F105" s="2" t="s">
        <v>135</v>
      </c>
      <c r="G105" s="3">
        <f>QUARTILE(G$7:G$85,0)</f>
        <v>104</v>
      </c>
      <c r="H105" s="3"/>
      <c r="I105" s="3"/>
      <c r="J105" s="3"/>
      <c r="K105" s="3"/>
      <c r="L105" s="3">
        <f>QUARTILE(L$7:L$85,0)</f>
        <v>0.8275862068965517</v>
      </c>
      <c r="O105" s="3"/>
      <c r="P105" s="3">
        <f>QUARTILE(P$7:P$85,0)</f>
        <v>104</v>
      </c>
      <c r="Q105" s="3"/>
      <c r="R105" s="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2.75">
      <c r="A106" s="2"/>
      <c r="B106" s="2"/>
      <c r="C106" s="2"/>
      <c r="D106" s="3"/>
      <c r="E106" s="2"/>
      <c r="F106" s="2" t="s">
        <v>136</v>
      </c>
      <c r="G106" s="3">
        <f>QUARTILE(G$7:G$85,1)</f>
        <v>112.5</v>
      </c>
      <c r="H106" s="3"/>
      <c r="I106" s="3"/>
      <c r="J106" s="3"/>
      <c r="K106" s="3"/>
      <c r="L106" s="3">
        <f>QUARTILE(L$7:L$85,1)</f>
        <v>0.9448818897637795</v>
      </c>
      <c r="O106" s="3"/>
      <c r="P106" s="3">
        <f>QUARTILE(P$7:P$85,1)</f>
        <v>112.5</v>
      </c>
      <c r="Q106" s="3"/>
      <c r="R106" s="3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2.75">
      <c r="A107" s="2"/>
      <c r="B107" s="2"/>
      <c r="C107" s="2"/>
      <c r="D107" s="3"/>
      <c r="E107" s="2"/>
      <c r="F107" s="2" t="s">
        <v>137</v>
      </c>
      <c r="G107" s="3">
        <f>QUARTILE(G$7:G$85,2)</f>
        <v>119</v>
      </c>
      <c r="H107" s="3"/>
      <c r="I107" s="3"/>
      <c r="J107" s="3"/>
      <c r="K107" s="3"/>
      <c r="L107" s="3">
        <f>QUARTILE(L$7:L$85,2)</f>
        <v>1.0084033613445378</v>
      </c>
      <c r="O107" s="3"/>
      <c r="P107" s="3">
        <f>QUARTILE(P$7:P$85,2)</f>
        <v>119</v>
      </c>
      <c r="Q107" s="3"/>
      <c r="R107" s="3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2.75">
      <c r="A108" s="2"/>
      <c r="B108" s="2"/>
      <c r="C108" s="2"/>
      <c r="D108" s="3"/>
      <c r="E108" s="2"/>
      <c r="F108" s="2" t="s">
        <v>138</v>
      </c>
      <c r="G108" s="3">
        <f>QUARTILE(G$7:G$85,3)</f>
        <v>127</v>
      </c>
      <c r="H108" s="3"/>
      <c r="I108" s="3"/>
      <c r="J108" s="3"/>
      <c r="K108" s="3"/>
      <c r="L108" s="3">
        <f>QUARTILE(L$7:L$85,3)</f>
        <v>1.0666877370417194</v>
      </c>
      <c r="O108" s="3"/>
      <c r="P108" s="3">
        <f>QUARTILE(P$7:P$85,3)</f>
        <v>127</v>
      </c>
      <c r="Q108" s="3"/>
      <c r="R108" s="3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2.75">
      <c r="A109" s="2"/>
      <c r="B109" s="2"/>
      <c r="C109" s="2"/>
      <c r="D109" s="3"/>
      <c r="E109" s="2"/>
      <c r="F109" s="2" t="s">
        <v>139</v>
      </c>
      <c r="G109" s="3">
        <f>QUARTILE(G$7:G$85,4)</f>
        <v>145</v>
      </c>
      <c r="H109" s="3"/>
      <c r="I109" s="3"/>
      <c r="J109" s="3"/>
      <c r="K109" s="3"/>
      <c r="L109" s="3">
        <f>QUARTILE(L$7:L$85,4)</f>
        <v>1.1538461538461537</v>
      </c>
      <c r="O109" s="3"/>
      <c r="P109" s="3">
        <f>QUARTILE(P$7:P$85,4)</f>
        <v>145</v>
      </c>
      <c r="Q109" s="3"/>
      <c r="R109" s="3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6:18" ht="12.75">
      <c r="P110" s="3"/>
      <c r="Q110" s="3"/>
      <c r="R110" s="3"/>
    </row>
    <row r="111" spans="16:18" ht="12.75">
      <c r="P111" s="3"/>
      <c r="Q111" s="3"/>
      <c r="R111" s="3"/>
    </row>
    <row r="112" spans="16:18" ht="12.75">
      <c r="P112" s="3"/>
      <c r="Q112" s="3"/>
      <c r="R112" s="3"/>
    </row>
    <row r="113" spans="16:18" ht="12.75">
      <c r="P113" s="3"/>
      <c r="Q113" s="3"/>
      <c r="R113" s="3"/>
    </row>
    <row r="114" spans="16:18" ht="12.75">
      <c r="P114" s="3"/>
      <c r="Q114" s="3"/>
      <c r="R114" s="3"/>
    </row>
    <row r="115" spans="16:18" ht="12.75">
      <c r="P115" s="3"/>
      <c r="Q115" s="3"/>
      <c r="R115" s="3"/>
    </row>
    <row r="116" spans="16:18" ht="12.75">
      <c r="P116" s="3"/>
      <c r="Q116" s="3"/>
      <c r="R116" s="3"/>
    </row>
    <row r="117" spans="16:18" ht="12.75">
      <c r="P117" s="3"/>
      <c r="Q117" s="3"/>
      <c r="R117" s="3"/>
    </row>
    <row r="118" spans="16:18" ht="12.75">
      <c r="P118" s="3"/>
      <c r="Q118" s="3"/>
      <c r="R118" s="3"/>
    </row>
    <row r="119" spans="16:18" ht="12.75">
      <c r="P119" s="3"/>
      <c r="Q119" s="3"/>
      <c r="R119" s="3"/>
    </row>
    <row r="120" spans="16:18" ht="12.75">
      <c r="P120" s="3"/>
      <c r="Q120" s="3"/>
      <c r="R120" s="3"/>
    </row>
    <row r="121" spans="16:18" ht="12.75">
      <c r="P121" s="3"/>
      <c r="Q121" s="3"/>
      <c r="R121" s="3"/>
    </row>
    <row r="122" spans="16:18" ht="12.75">
      <c r="P122" s="3"/>
      <c r="Q122" s="3"/>
      <c r="R122" s="3"/>
    </row>
    <row r="123" spans="16:18" ht="12.75">
      <c r="P123" s="3"/>
      <c r="Q123" s="3"/>
      <c r="R123" s="3"/>
    </row>
    <row r="124" spans="16:18" ht="12.75">
      <c r="P124" s="3"/>
      <c r="Q124" s="3"/>
      <c r="R124" s="3"/>
    </row>
    <row r="125" spans="16:18" ht="12.75">
      <c r="P125" s="3"/>
      <c r="Q125" s="3"/>
      <c r="R125" s="3"/>
    </row>
    <row r="126" spans="16:18" ht="12.75">
      <c r="P126" s="3"/>
      <c r="Q126" s="3"/>
      <c r="R126" s="3"/>
    </row>
    <row r="127" spans="16:18" ht="12.75">
      <c r="P127" s="3"/>
      <c r="Q127" s="3"/>
      <c r="R127" s="3"/>
    </row>
    <row r="128" spans="16:18" ht="12.75">
      <c r="P128" s="3"/>
      <c r="Q128" s="3"/>
      <c r="R128" s="3"/>
    </row>
    <row r="129" spans="16:18" ht="12.75">
      <c r="P129" s="3"/>
      <c r="Q129" s="3"/>
      <c r="R129" s="3"/>
    </row>
    <row r="130" spans="16:18" ht="12.75">
      <c r="P130" s="3"/>
      <c r="Q130" s="3"/>
      <c r="R130" s="3"/>
    </row>
    <row r="131" spans="16:18" ht="12.75">
      <c r="P131" s="3"/>
      <c r="Q131" s="3"/>
      <c r="R131" s="3"/>
    </row>
    <row r="132" spans="16:18" ht="12.75">
      <c r="P132" s="3"/>
      <c r="Q132" s="3"/>
      <c r="R132" s="3"/>
    </row>
    <row r="133" spans="16:18" ht="12.75">
      <c r="P133" s="3"/>
      <c r="Q133" s="3"/>
      <c r="R133" s="3"/>
    </row>
    <row r="134" spans="16:18" ht="12.75">
      <c r="P134" s="3"/>
      <c r="Q134" s="3"/>
      <c r="R134" s="3"/>
    </row>
    <row r="135" spans="16:18" ht="12.75">
      <c r="P135" s="3"/>
      <c r="Q135" s="3"/>
      <c r="R135" s="3"/>
    </row>
    <row r="136" spans="16:18" ht="12.75">
      <c r="P136" s="3"/>
      <c r="Q136" s="3"/>
      <c r="R136" s="3"/>
    </row>
    <row r="137" spans="16:18" ht="12.75">
      <c r="P137" s="3"/>
      <c r="Q137" s="3"/>
      <c r="R137" s="3"/>
    </row>
    <row r="138" spans="16:18" ht="12.75">
      <c r="P138" s="3"/>
      <c r="Q138" s="3"/>
      <c r="R138" s="3"/>
    </row>
    <row r="139" spans="16:18" ht="12.75">
      <c r="P139" s="3"/>
      <c r="Q139" s="3"/>
      <c r="R139" s="3"/>
    </row>
    <row r="140" spans="16:18" ht="12.75">
      <c r="P140" s="3"/>
      <c r="Q140" s="3"/>
      <c r="R140" s="3"/>
    </row>
    <row r="141" spans="16:18" ht="12.75">
      <c r="P141" s="3"/>
      <c r="Q141" s="3"/>
      <c r="R141" s="3"/>
    </row>
    <row r="142" spans="16:18" ht="12.75">
      <c r="P142" s="3"/>
      <c r="Q142" s="3"/>
      <c r="R142" s="3"/>
    </row>
    <row r="143" spans="16:18" ht="12.75">
      <c r="P143" s="3"/>
      <c r="Q143" s="3"/>
      <c r="R143" s="3"/>
    </row>
    <row r="144" spans="16:18" ht="12.75">
      <c r="P144" s="3"/>
      <c r="Q144" s="3"/>
      <c r="R144" s="3"/>
    </row>
    <row r="145" spans="16:18" ht="12.75">
      <c r="P145" s="3"/>
      <c r="Q145" s="3"/>
      <c r="R145" s="3"/>
    </row>
    <row r="146" spans="16:18" ht="12.75">
      <c r="P146" s="3"/>
      <c r="Q146" s="3"/>
      <c r="R146" s="3"/>
    </row>
    <row r="147" spans="16:18" ht="12.75">
      <c r="P147" s="3"/>
      <c r="Q147" s="3"/>
      <c r="R147" s="3"/>
    </row>
    <row r="148" spans="16:18" ht="12.75">
      <c r="P148" s="3"/>
      <c r="Q148" s="3"/>
      <c r="R148" s="3"/>
    </row>
    <row r="149" spans="16:18" ht="12.75">
      <c r="P149" s="3"/>
      <c r="Q149" s="3"/>
      <c r="R149" s="3"/>
    </row>
    <row r="150" spans="16:18" ht="12.75">
      <c r="P150" s="3"/>
      <c r="Q150" s="3"/>
      <c r="R150" s="3"/>
    </row>
    <row r="151" spans="16:18" ht="12.75">
      <c r="P151" s="3"/>
      <c r="Q151" s="3"/>
      <c r="R151" s="3"/>
    </row>
    <row r="152" spans="16:18" ht="12.75">
      <c r="P152" s="3"/>
      <c r="Q152" s="3"/>
      <c r="R152" s="3"/>
    </row>
    <row r="153" spans="16:18" ht="12.75">
      <c r="P153" s="3"/>
      <c r="Q153" s="3"/>
      <c r="R153" s="3"/>
    </row>
    <row r="154" spans="16:18" ht="12.75">
      <c r="P154" s="3"/>
      <c r="Q154" s="3"/>
      <c r="R154" s="3"/>
    </row>
    <row r="155" spans="16:18" ht="12.75">
      <c r="P155" s="3"/>
      <c r="Q155" s="3"/>
      <c r="R155" s="3"/>
    </row>
    <row r="156" spans="16:18" ht="12.75">
      <c r="P156" s="3"/>
      <c r="Q156" s="3"/>
      <c r="R156" s="3"/>
    </row>
    <row r="157" spans="16:18" ht="12.75">
      <c r="P157" s="3"/>
      <c r="Q157" s="3"/>
      <c r="R157" s="3"/>
    </row>
    <row r="158" spans="16:18" ht="12.75">
      <c r="P158" s="3"/>
      <c r="Q158" s="3"/>
      <c r="R158" s="3"/>
    </row>
    <row r="159" spans="16:18" ht="12.75">
      <c r="P159" s="3"/>
      <c r="Q159" s="3"/>
      <c r="R159" s="3"/>
    </row>
    <row r="160" spans="16:18" ht="12.75">
      <c r="P160" s="3"/>
      <c r="Q160" s="3"/>
      <c r="R160" s="3"/>
    </row>
    <row r="161" spans="16:18" ht="12.75">
      <c r="P161" s="3"/>
      <c r="Q161" s="3"/>
      <c r="R161" s="3"/>
    </row>
    <row r="162" spans="16:18" ht="12.75">
      <c r="P162" s="3"/>
      <c r="Q162" s="3"/>
      <c r="R162" s="3"/>
    </row>
    <row r="163" spans="16:18" ht="12.75">
      <c r="P163" s="3"/>
      <c r="Q163" s="3"/>
      <c r="R163" s="3"/>
    </row>
    <row r="164" spans="16:18" ht="12.75">
      <c r="P164" s="3"/>
      <c r="Q164" s="3"/>
      <c r="R164" s="3"/>
    </row>
    <row r="165" spans="16:18" ht="12.75">
      <c r="P165" s="3"/>
      <c r="Q165" s="3"/>
      <c r="R165" s="3"/>
    </row>
    <row r="166" spans="16:18" ht="12.75">
      <c r="P166" s="3"/>
      <c r="Q166" s="3"/>
      <c r="R166" s="3"/>
    </row>
    <row r="167" spans="16:18" ht="12.75">
      <c r="P167" s="3"/>
      <c r="Q167" s="3"/>
      <c r="R167" s="3"/>
    </row>
    <row r="168" spans="16:18" ht="12.75">
      <c r="P168" s="3"/>
      <c r="Q168" s="3"/>
      <c r="R168" s="3"/>
    </row>
    <row r="169" spans="16:18" ht="12.75">
      <c r="P169" s="3"/>
      <c r="Q169" s="3"/>
      <c r="R169" s="3"/>
    </row>
    <row r="170" spans="16:18" ht="12.75">
      <c r="P170" s="3"/>
      <c r="Q170" s="3"/>
      <c r="R170" s="3"/>
    </row>
    <row r="171" spans="16:18" ht="12.75">
      <c r="P171" s="3"/>
      <c r="Q171" s="3"/>
      <c r="R171" s="3"/>
    </row>
    <row r="172" spans="16:18" ht="12.75">
      <c r="P172" s="3"/>
      <c r="Q172" s="3"/>
      <c r="R172" s="3"/>
    </row>
    <row r="173" spans="16:18" ht="12.75">
      <c r="P173" s="3"/>
      <c r="Q173" s="3"/>
      <c r="R173" s="3"/>
    </row>
    <row r="174" spans="16:18" ht="12.75">
      <c r="P174" s="3"/>
      <c r="Q174" s="3"/>
      <c r="R174" s="3"/>
    </row>
    <row r="175" spans="16:18" ht="12.75">
      <c r="P175" s="3"/>
      <c r="Q175" s="3"/>
      <c r="R175" s="3"/>
    </row>
    <row r="176" spans="16:18" ht="12.75">
      <c r="P176" s="3"/>
      <c r="Q176" s="3"/>
      <c r="R176" s="3"/>
    </row>
    <row r="177" spans="16:18" ht="12.75">
      <c r="P177" s="3"/>
      <c r="Q177" s="3"/>
      <c r="R177" s="3"/>
    </row>
    <row r="178" spans="16:18" ht="12.75">
      <c r="P178" s="3"/>
      <c r="Q178" s="3"/>
      <c r="R178" s="3"/>
    </row>
    <row r="179" spans="16:18" ht="12.75">
      <c r="P179" s="3"/>
      <c r="Q179" s="3"/>
      <c r="R179" s="3"/>
    </row>
    <row r="180" spans="16:18" ht="12.75">
      <c r="P180" s="3"/>
      <c r="Q180" s="3"/>
      <c r="R180" s="3"/>
    </row>
    <row r="181" spans="16:18" ht="12.75">
      <c r="P181" s="3"/>
      <c r="Q181" s="3"/>
      <c r="R181" s="3"/>
    </row>
    <row r="182" spans="16:18" ht="12.75">
      <c r="P182" s="3"/>
      <c r="Q182" s="3"/>
      <c r="R182" s="3"/>
    </row>
    <row r="183" spans="16:18" ht="12.75">
      <c r="P183" s="3"/>
      <c r="Q183" s="3"/>
      <c r="R183" s="3"/>
    </row>
    <row r="184" spans="16:18" ht="12.75">
      <c r="P184" s="3"/>
      <c r="Q184" s="3"/>
      <c r="R184" s="3"/>
    </row>
    <row r="185" spans="16:18" ht="12.75">
      <c r="P185" s="3"/>
      <c r="Q185" s="3"/>
      <c r="R185" s="3"/>
    </row>
    <row r="186" spans="16:18" ht="12.75">
      <c r="P186" s="3"/>
      <c r="Q186" s="3"/>
      <c r="R186" s="3"/>
    </row>
    <row r="187" spans="16:18" ht="12.75">
      <c r="P187" s="3"/>
      <c r="Q187" s="3"/>
      <c r="R187" s="3"/>
    </row>
    <row r="188" spans="16:18" ht="12.75">
      <c r="P188" s="3"/>
      <c r="Q188" s="3"/>
      <c r="R188" s="3"/>
    </row>
    <row r="189" spans="16:18" ht="12.75">
      <c r="P189" s="3"/>
      <c r="Q189" s="3"/>
      <c r="R189" s="3"/>
    </row>
    <row r="190" spans="16:18" ht="12.75">
      <c r="P190" s="3"/>
      <c r="Q190" s="3"/>
      <c r="R190" s="3"/>
    </row>
    <row r="191" spans="16:18" ht="12.75">
      <c r="P191" s="3"/>
      <c r="Q191" s="3"/>
      <c r="R191" s="3"/>
    </row>
    <row r="192" spans="16:18" ht="12.75">
      <c r="P192" s="3"/>
      <c r="Q192" s="3"/>
      <c r="R192" s="3"/>
    </row>
    <row r="193" spans="16:18" ht="12.75">
      <c r="P193" s="3"/>
      <c r="Q193" s="3"/>
      <c r="R193" s="3"/>
    </row>
    <row r="194" spans="16:18" ht="12.75">
      <c r="P194" s="3"/>
      <c r="Q194" s="3"/>
      <c r="R194" s="3"/>
    </row>
    <row r="195" spans="16:18" ht="12.75">
      <c r="P195" s="3"/>
      <c r="Q195" s="3"/>
      <c r="R195" s="3"/>
    </row>
    <row r="196" spans="16:18" ht="12.75">
      <c r="P196" s="3"/>
      <c r="Q196" s="3"/>
      <c r="R196" s="3"/>
    </row>
    <row r="197" spans="16:18" ht="12.75">
      <c r="P197" s="3"/>
      <c r="Q197" s="3"/>
      <c r="R197" s="3"/>
    </row>
    <row r="198" spans="16:18" ht="12.75">
      <c r="P198" s="3"/>
      <c r="Q198" s="3"/>
      <c r="R198" s="3"/>
    </row>
    <row r="199" spans="16:18" ht="12.75">
      <c r="P199" s="3"/>
      <c r="Q199" s="3"/>
      <c r="R199" s="3"/>
    </row>
    <row r="200" spans="16:18" ht="12.75">
      <c r="P200" s="3"/>
      <c r="Q200" s="3"/>
      <c r="R200" s="3"/>
    </row>
    <row r="201" spans="16:18" ht="12.75">
      <c r="P201" s="3"/>
      <c r="Q201" s="3"/>
      <c r="R201" s="3"/>
    </row>
    <row r="202" spans="16:18" ht="12.75">
      <c r="P202" s="3"/>
      <c r="Q202" s="3"/>
      <c r="R202" s="3"/>
    </row>
    <row r="203" spans="16:18" ht="12.75">
      <c r="P203" s="3"/>
      <c r="Q203" s="3"/>
      <c r="R203" s="3"/>
    </row>
    <row r="204" spans="16:18" ht="12.75">
      <c r="P204" s="3"/>
      <c r="Q204" s="3"/>
      <c r="R204" s="3"/>
    </row>
    <row r="205" spans="16:18" ht="12.75">
      <c r="P205" s="3"/>
      <c r="Q205" s="3"/>
      <c r="R205" s="3"/>
    </row>
    <row r="206" spans="16:18" ht="12.75">
      <c r="P206" s="3"/>
      <c r="Q206" s="3"/>
      <c r="R206" s="3"/>
    </row>
    <row r="207" spans="16:18" ht="12.75">
      <c r="P207" s="3"/>
      <c r="Q207" s="3"/>
      <c r="R207" s="3"/>
    </row>
    <row r="208" spans="16:18" ht="12.75">
      <c r="P208" s="3"/>
      <c r="Q208" s="3"/>
      <c r="R208" s="3"/>
    </row>
    <row r="209" spans="16:18" ht="12.75">
      <c r="P209" s="3"/>
      <c r="Q209" s="3"/>
      <c r="R209" s="3"/>
    </row>
    <row r="210" spans="16:18" ht="12.75">
      <c r="P210" s="3"/>
      <c r="Q210" s="3"/>
      <c r="R210" s="3"/>
    </row>
    <row r="211" spans="16:18" ht="12.75">
      <c r="P211" s="3"/>
      <c r="Q211" s="3"/>
      <c r="R211" s="3"/>
    </row>
    <row r="212" spans="16:18" ht="12.75">
      <c r="P212" s="3"/>
      <c r="Q212" s="3"/>
      <c r="R212" s="3"/>
    </row>
    <row r="213" spans="16:18" ht="12.75">
      <c r="P213" s="3"/>
      <c r="Q213" s="3"/>
      <c r="R213" s="3"/>
    </row>
    <row r="214" spans="16:18" ht="12.75">
      <c r="P214" s="3"/>
      <c r="Q214" s="3"/>
      <c r="R214" s="3"/>
    </row>
    <row r="215" spans="16:18" ht="12.75">
      <c r="P215" s="3"/>
      <c r="Q215" s="3"/>
      <c r="R215" s="3"/>
    </row>
    <row r="216" spans="16:18" ht="12.75">
      <c r="P216" s="3"/>
      <c r="Q216" s="3"/>
      <c r="R216" s="3"/>
    </row>
  </sheetData>
  <sheetProtection/>
  <printOptions horizontalCentered="1" verticalCentered="1"/>
  <pageMargins left="0.75" right="0.6" top="0.25" bottom="0.25" header="0.5" footer="0.5"/>
  <pageSetup fitToHeight="2" fitToWidth="1" horizontalDpi="96" verticalDpi="96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2007-05-02T01:04:57Z</cp:lastPrinted>
  <dcterms:modified xsi:type="dcterms:W3CDTF">2007-06-05T20:40:12Z</dcterms:modified>
  <cp:category/>
  <cp:version/>
  <cp:contentType/>
  <cp:contentStatus/>
</cp:coreProperties>
</file>